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acbookpro/Desktop/1.WORK/1-INSTAT/9-Partnership/FMI/Mission_Sept2021/"/>
    </mc:Choice>
  </mc:AlternateContent>
  <xr:revisionPtr revIDLastSave="0" documentId="13_ncr:1_{AE9FC776-DE82-E742-9B05-1D8FFAC0855C}" xr6:coauthVersionLast="47" xr6:coauthVersionMax="47" xr10:uidLastSave="{00000000-0000-0000-0000-000000000000}"/>
  <bookViews>
    <workbookView xWindow="0" yWindow="500" windowWidth="28800" windowHeight="17500" xr2:uid="{4A1844AB-E428-4191-AD42-3C42D5B42F10}"/>
  </bookViews>
  <sheets>
    <sheet name="ERE" sheetId="1" r:id="rId1"/>
    <sheet name="Branche" sheetId="2" r:id="rId2"/>
  </sheets>
  <definedNames>
    <definedName name="_xlnm.Print_Area" localSheetId="1">Branche!$A$1:$P$198</definedName>
    <definedName name="_xlnm.Print_Area" localSheetId="0">ERE!$A$1:$R$140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7" i="2" l="1"/>
  <c r="O197" i="2"/>
  <c r="N197" i="2"/>
  <c r="M197" i="2"/>
  <c r="L197" i="2"/>
  <c r="K197" i="2"/>
  <c r="J197" i="2"/>
  <c r="I197" i="2"/>
  <c r="H197" i="2"/>
  <c r="G197" i="2"/>
  <c r="F197" i="2"/>
  <c r="E197" i="2"/>
  <c r="D197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F111" i="1"/>
  <c r="G111" i="1" s="1"/>
  <c r="H111" i="1" s="1"/>
  <c r="I111" i="1" s="1"/>
  <c r="J111" i="1" s="1"/>
  <c r="K111" i="1" s="1"/>
  <c r="L111" i="1" s="1"/>
  <c r="M111" i="1" s="1"/>
  <c r="N111" i="1" s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R101" i="1"/>
  <c r="Q101" i="1"/>
  <c r="P101" i="1"/>
  <c r="O101" i="1"/>
  <c r="N101" i="1"/>
  <c r="M101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R97" i="1"/>
  <c r="Q97" i="1"/>
  <c r="P97" i="1"/>
  <c r="O97" i="1"/>
  <c r="N97" i="1"/>
  <c r="M97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F77" i="1"/>
  <c r="G77" i="1" s="1"/>
  <c r="H77" i="1" s="1"/>
  <c r="I77" i="1" s="1"/>
  <c r="J77" i="1" s="1"/>
  <c r="K77" i="1" s="1"/>
  <c r="L77" i="1" s="1"/>
  <c r="M77" i="1" s="1"/>
  <c r="N77" i="1" s="1"/>
  <c r="F8" i="1"/>
  <c r="G8" i="1" s="1"/>
  <c r="H8" i="1" s="1"/>
  <c r="I8" i="1" s="1"/>
  <c r="J8" i="1" s="1"/>
  <c r="K8" i="1" s="1"/>
  <c r="L8" i="1" s="1"/>
  <c r="M8" i="1" s="1"/>
  <c r="N8" i="1" s="1"/>
  <c r="I198" i="2" l="1"/>
  <c r="D134" i="2"/>
  <c r="H134" i="2"/>
  <c r="L134" i="2"/>
  <c r="P134" i="2"/>
  <c r="E134" i="2"/>
  <c r="M134" i="2"/>
  <c r="D166" i="2"/>
  <c r="H166" i="2"/>
  <c r="L166" i="2"/>
  <c r="P166" i="2"/>
  <c r="J198" i="2"/>
  <c r="E198" i="2"/>
  <c r="M198" i="2"/>
  <c r="G166" i="2"/>
  <c r="K166" i="2"/>
  <c r="O166" i="2"/>
  <c r="I166" i="2"/>
  <c r="N198" i="2"/>
  <c r="G198" i="2"/>
  <c r="K198" i="2"/>
  <c r="O198" i="2"/>
  <c r="F134" i="2"/>
  <c r="J134" i="2"/>
  <c r="N134" i="2"/>
  <c r="E166" i="2"/>
  <c r="M166" i="2"/>
  <c r="F198" i="2"/>
  <c r="D198" i="2"/>
  <c r="H198" i="2"/>
  <c r="L198" i="2"/>
  <c r="P198" i="2"/>
  <c r="C134" i="2"/>
  <c r="G134" i="2"/>
  <c r="K134" i="2"/>
  <c r="O134" i="2"/>
  <c r="I134" i="2"/>
  <c r="F166" i="2"/>
  <c r="J166" i="2"/>
  <c r="N166" i="2"/>
</calcChain>
</file>

<file path=xl/sharedStrings.xml><?xml version="1.0" encoding="utf-8"?>
<sst xmlns="http://schemas.openxmlformats.org/spreadsheetml/2006/main" count="267" uniqueCount="61">
  <si>
    <t>COMPTES NATIONAUX REBASES</t>
  </si>
  <si>
    <t>(Année de base 2007)</t>
  </si>
  <si>
    <r>
      <rPr>
        <b/>
        <u/>
        <sz val="10"/>
        <rFont val="Times New Roman"/>
        <family val="1"/>
      </rPr>
      <t xml:space="preserve">Tableau,  Madagascar </t>
    </r>
    <r>
      <rPr>
        <b/>
        <sz val="10"/>
        <rFont val="Times New Roman"/>
        <family val="1"/>
      </rPr>
      <t>: Origines et emplois des ressources aux prix constants,</t>
    </r>
  </si>
  <si>
    <t>(en milliards d'Ariary)</t>
  </si>
  <si>
    <t xml:space="preserve">  Secteur Primaire</t>
  </si>
  <si>
    <t xml:space="preserve">  Secteur Secondaire</t>
  </si>
  <si>
    <t xml:space="preserve">  Secteur Tertiaire</t>
  </si>
  <si>
    <t>SIFIM</t>
  </si>
  <si>
    <t xml:space="preserve">  PIB aux prix de base</t>
  </si>
  <si>
    <t xml:space="preserve">  Impôts sur les produits</t>
  </si>
  <si>
    <t>PIB aux prix d'acquisition</t>
  </si>
  <si>
    <t xml:space="preserve">Importations nettes de biens et services </t>
  </si>
  <si>
    <t xml:space="preserve">   Importations </t>
  </si>
  <si>
    <t xml:space="preserve">   Exportations </t>
  </si>
  <si>
    <t>Ressources disponibles totales</t>
  </si>
  <si>
    <t>Dépenses de consommation finale</t>
  </si>
  <si>
    <t>Dépenses de consommation finale des Administrations Publiques et des ISBLSM</t>
  </si>
  <si>
    <t xml:space="preserve">Dépenses de consommation finale des Ménages </t>
  </si>
  <si>
    <t>Formation brute de capital</t>
  </si>
  <si>
    <t>Formation brute de capital fixe</t>
  </si>
  <si>
    <t>Variation des stocks</t>
  </si>
  <si>
    <r>
      <rPr>
        <b/>
        <u/>
        <sz val="10"/>
        <rFont val="Times New Roman"/>
        <family val="1"/>
      </rPr>
      <t>Source</t>
    </r>
    <r>
      <rPr>
        <sz val="10"/>
        <rFont val="Times New Roman"/>
        <family val="1"/>
      </rPr>
      <t xml:space="preserve"> : Institut National de la Statistique/Direction des Synthèses Economiques</t>
    </r>
  </si>
  <si>
    <t>Note: (*) version provisoire; SIFIM : Service d'Intermédiation Financière Indirectement Mesuré ("Charges non imputées", sous les anciens comptes)</t>
  </si>
  <si>
    <r>
      <rPr>
        <b/>
        <u/>
        <sz val="10"/>
        <rFont val="Times New Roman"/>
        <family val="1"/>
      </rPr>
      <t xml:space="preserve">Tableau,  Madagascar </t>
    </r>
    <r>
      <rPr>
        <b/>
        <sz val="10"/>
        <rFont val="Times New Roman"/>
        <family val="1"/>
      </rPr>
      <t>: Origines et emplois des ressources aux prix courants,</t>
    </r>
  </si>
  <si>
    <t>2014 (*)</t>
  </si>
  <si>
    <t>2015 (*)</t>
  </si>
  <si>
    <t>2016 (*)</t>
  </si>
  <si>
    <t>Dépenses de consommation finale des ménages</t>
  </si>
  <si>
    <r>
      <rPr>
        <b/>
        <u/>
        <sz val="10"/>
        <rFont val="Times New Roman"/>
        <family val="1"/>
      </rPr>
      <t xml:space="preserve">Tableau,  Madagascar </t>
    </r>
    <r>
      <rPr>
        <b/>
        <sz val="10"/>
        <rFont val="Times New Roman"/>
        <family val="1"/>
      </rPr>
      <t>: Taux de croissance annuel,</t>
    </r>
  </si>
  <si>
    <r>
      <rPr>
        <b/>
        <u/>
        <sz val="10"/>
        <rFont val="Times New Roman"/>
        <family val="1"/>
      </rPr>
      <t xml:space="preserve">Tableau,  Madagascar </t>
    </r>
    <r>
      <rPr>
        <b/>
        <sz val="10"/>
        <rFont val="Times New Roman"/>
        <family val="1"/>
      </rPr>
      <t>: Inflation annuelle,</t>
    </r>
  </si>
  <si>
    <r>
      <rPr>
        <b/>
        <u/>
        <sz val="10"/>
        <rFont val="Times New Roman"/>
        <family val="1"/>
      </rPr>
      <t xml:space="preserve">Tableau,  Madagascar </t>
    </r>
    <r>
      <rPr>
        <b/>
        <sz val="10"/>
        <rFont val="Times New Roman"/>
        <family val="1"/>
      </rPr>
      <t>: Valeur Ajoutée Brute aux prix constants,</t>
    </r>
  </si>
  <si>
    <t xml:space="preserve">Par Branche d'activité </t>
  </si>
  <si>
    <t>Agriculture</t>
  </si>
  <si>
    <t>Elevage, pêche</t>
  </si>
  <si>
    <t>Sylviculture</t>
  </si>
  <si>
    <t>Industrie exctractive</t>
  </si>
  <si>
    <t>Alimentaire, boisson, tabac</t>
  </si>
  <si>
    <t>Textile</t>
  </si>
  <si>
    <t>Bois, papiers, imprimerie</t>
  </si>
  <si>
    <t>Matériaux de construction</t>
  </si>
  <si>
    <t>Industrie métallique</t>
  </si>
  <si>
    <t>Machine, matériels  électriques</t>
  </si>
  <si>
    <t>Industries diverses</t>
  </si>
  <si>
    <t>Electricité, eau, gaz</t>
  </si>
  <si>
    <t>BTP</t>
  </si>
  <si>
    <t>Commerce, entretiens, réparations</t>
  </si>
  <si>
    <t>Hôtel, restaurant</t>
  </si>
  <si>
    <t>Transport</t>
  </si>
  <si>
    <t>Poste et télécommunication</t>
  </si>
  <si>
    <t>Banque, assurance</t>
  </si>
  <si>
    <t>Services aux entreprises</t>
  </si>
  <si>
    <t>Administration</t>
  </si>
  <si>
    <t xml:space="preserve">Education </t>
  </si>
  <si>
    <t xml:space="preserve">Santé </t>
  </si>
  <si>
    <t>Services rendus aux ménages</t>
  </si>
  <si>
    <r>
      <rPr>
        <b/>
        <u/>
        <sz val="10"/>
        <rFont val="Times New Roman"/>
        <family val="1"/>
      </rPr>
      <t xml:space="preserve">Tableau,  Madagascar </t>
    </r>
    <r>
      <rPr>
        <b/>
        <sz val="10"/>
        <rFont val="Times New Roman"/>
        <family val="1"/>
      </rPr>
      <t>: Valeur Ajoutée Brute aux prix courants,</t>
    </r>
  </si>
  <si>
    <t>Alimentaire, baoisson, tabac</t>
  </si>
  <si>
    <r>
      <rPr>
        <b/>
        <u/>
        <sz val="10"/>
        <rFont val="Times New Roman"/>
        <family val="1"/>
      </rPr>
      <t xml:space="preserve">Tableau,  Madagascar </t>
    </r>
    <r>
      <rPr>
        <b/>
        <sz val="10"/>
        <rFont val="Times New Roman"/>
        <family val="1"/>
      </rPr>
      <t xml:space="preserve">: Taux de croissance annuel </t>
    </r>
  </si>
  <si>
    <r>
      <rPr>
        <b/>
        <u/>
        <sz val="10"/>
        <rFont val="Times New Roman"/>
        <family val="1"/>
      </rPr>
      <t xml:space="preserve">Tableau,  Madagascar </t>
    </r>
    <r>
      <rPr>
        <b/>
        <sz val="10"/>
        <rFont val="Times New Roman"/>
        <family val="1"/>
      </rPr>
      <t>: Pondération des Branches d'activités ,</t>
    </r>
  </si>
  <si>
    <t>Total</t>
  </si>
  <si>
    <r>
      <rPr>
        <b/>
        <u/>
        <sz val="10"/>
        <rFont val="Times New Roman"/>
        <family val="1"/>
      </rPr>
      <t xml:space="preserve">Tableau,  Madagascar </t>
    </r>
    <r>
      <rPr>
        <b/>
        <sz val="10"/>
        <rFont val="Times New Roman"/>
        <family val="1"/>
      </rPr>
      <t>: Contribution des branches d'activités à la croissance,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</si>
</sst>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.00_ ;\-#,##0.00\ "/>
    <numFmt numFmtId="166" formatCode="0.0%"/>
    <numFmt numFmtId="167" formatCode="0.0"/>
    <numFmt numFmtId="168" formatCode="0.0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fill"/>
    </xf>
    <xf numFmtId="0" fontId="0" fillId="2" borderId="1" xfId="0" applyFill="1" applyBorder="1"/>
    <xf numFmtId="0" fontId="6" fillId="2" borderId="1" xfId="0" applyFont="1" applyFill="1" applyBorder="1"/>
    <xf numFmtId="0" fontId="0" fillId="3" borderId="1" xfId="0" applyFill="1" applyBorder="1"/>
    <xf numFmtId="0" fontId="0" fillId="2" borderId="2" xfId="0" applyFill="1" applyBorder="1"/>
    <xf numFmtId="0" fontId="6" fillId="2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Alignment="1">
      <alignment horizontal="fill"/>
    </xf>
    <xf numFmtId="0" fontId="0" fillId="2" borderId="3" xfId="0" applyFill="1" applyBorder="1"/>
    <xf numFmtId="0" fontId="6" fillId="2" borderId="0" xfId="0" applyFont="1" applyFill="1" applyAlignment="1">
      <alignment horizontal="left"/>
    </xf>
    <xf numFmtId="0" fontId="0" fillId="2" borderId="4" xfId="0" applyFill="1" applyBorder="1"/>
    <xf numFmtId="165" fontId="0" fillId="0" borderId="0" xfId="1" applyNumberFormat="1" applyFont="1" applyBorder="1"/>
    <xf numFmtId="166" fontId="0" fillId="0" borderId="0" xfId="2" applyNumberFormat="1" applyFont="1"/>
    <xf numFmtId="0" fontId="6" fillId="2" borderId="0" xfId="0" applyFont="1" applyFill="1" applyAlignment="1">
      <alignment horizontal="left" indent="1"/>
    </xf>
    <xf numFmtId="0" fontId="6" fillId="2" borderId="0" xfId="0" applyFont="1" applyFill="1"/>
    <xf numFmtId="9" fontId="0" fillId="0" borderId="0" xfId="2" applyFont="1" applyBorder="1"/>
    <xf numFmtId="0" fontId="6" fillId="2" borderId="0" xfId="0" applyFont="1" applyFill="1" applyAlignment="1">
      <alignment horizontal="left" indent="2"/>
    </xf>
    <xf numFmtId="0" fontId="0" fillId="2" borderId="4" xfId="0" applyFill="1" applyBorder="1" applyAlignment="1">
      <alignment horizontal="left" indent="2"/>
    </xf>
    <xf numFmtId="0" fontId="6" fillId="2" borderId="0" xfId="0" applyFont="1" applyFill="1" applyAlignment="1">
      <alignment horizontal="left" indent="3"/>
    </xf>
    <xf numFmtId="0" fontId="6" fillId="2" borderId="2" xfId="0" applyFont="1" applyFill="1" applyBorder="1" applyAlignment="1">
      <alignment horizontal="left" indent="3"/>
    </xf>
    <xf numFmtId="0" fontId="0" fillId="2" borderId="5" xfId="0" applyFill="1" applyBorder="1"/>
    <xf numFmtId="165" fontId="0" fillId="0" borderId="2" xfId="1" applyNumberFormat="1" applyFont="1" applyBorder="1"/>
    <xf numFmtId="164" fontId="0" fillId="0" borderId="0" xfId="1" applyFont="1"/>
    <xf numFmtId="166" fontId="0" fillId="0" borderId="0" xfId="2" applyNumberFormat="1" applyFont="1" applyBorder="1"/>
    <xf numFmtId="167" fontId="0" fillId="0" borderId="0" xfId="0" applyNumberFormat="1"/>
    <xf numFmtId="10" fontId="0" fillId="0" borderId="0" xfId="2" applyNumberFormat="1" applyFont="1" applyBorder="1"/>
    <xf numFmtId="168" fontId="7" fillId="0" borderId="0" xfId="0" applyNumberFormat="1" applyFont="1"/>
    <xf numFmtId="166" fontId="0" fillId="0" borderId="2" xfId="2" applyNumberFormat="1" applyFont="1" applyBorder="1"/>
    <xf numFmtId="0" fontId="6" fillId="2" borderId="4" xfId="0" applyFont="1" applyFill="1" applyBorder="1" applyAlignment="1">
      <alignment horizontal="fill"/>
    </xf>
    <xf numFmtId="2" fontId="0" fillId="0" borderId="0" xfId="0" applyNumberFormat="1"/>
    <xf numFmtId="1" fontId="0" fillId="0" borderId="0" xfId="0" applyNumberFormat="1"/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indent="1"/>
    </xf>
    <xf numFmtId="0" fontId="6" fillId="2" borderId="4" xfId="0" applyFont="1" applyFill="1" applyBorder="1"/>
    <xf numFmtId="0" fontId="6" fillId="2" borderId="5" xfId="0" applyFont="1" applyFill="1" applyBorder="1" applyAlignment="1">
      <alignment horizontal="left"/>
    </xf>
    <xf numFmtId="2" fontId="0" fillId="0" borderId="2" xfId="0" applyNumberFormat="1" applyBorder="1"/>
    <xf numFmtId="1" fontId="0" fillId="0" borderId="2" xfId="0" applyNumberFormat="1" applyBorder="1"/>
    <xf numFmtId="2" fontId="0" fillId="0" borderId="6" xfId="0" applyNumberFormat="1" applyBorder="1"/>
    <xf numFmtId="1" fontId="0" fillId="0" borderId="6" xfId="0" applyNumberFormat="1" applyBorder="1"/>
    <xf numFmtId="166" fontId="0" fillId="0" borderId="0" xfId="2" applyNumberFormat="1" applyFont="1" applyFill="1"/>
    <xf numFmtId="10" fontId="0" fillId="0" borderId="0" xfId="2" applyNumberFormat="1" applyFont="1"/>
    <xf numFmtId="166" fontId="8" fillId="0" borderId="0" xfId="2" applyNumberFormat="1" applyFont="1" applyFill="1"/>
    <xf numFmtId="166" fontId="0" fillId="4" borderId="0" xfId="2" applyNumberFormat="1" applyFont="1" applyFill="1"/>
    <xf numFmtId="2" fontId="0" fillId="0" borderId="2" xfId="1" applyNumberFormat="1" applyFont="1" applyBorder="1"/>
    <xf numFmtId="0" fontId="4" fillId="4" borderId="0" xfId="0" applyFont="1" applyFill="1" applyAlignment="1">
      <alignment horizontal="left"/>
    </xf>
    <xf numFmtId="0" fontId="2" fillId="4" borderId="4" xfId="0" applyFont="1" applyFill="1" applyBorder="1"/>
    <xf numFmtId="165" fontId="2" fillId="4" borderId="0" xfId="1" applyNumberFormat="1" applyFont="1" applyFill="1" applyBorder="1"/>
    <xf numFmtId="166" fontId="2" fillId="4" borderId="0" xfId="2" applyNumberFormat="1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148072</xdr:colOff>
      <xdr:row>0</xdr:row>
      <xdr:rowOff>83704</xdr:rowOff>
    </xdr:from>
    <xdr:to>
      <xdr:col>3</xdr:col>
      <xdr:colOff>68696</xdr:colOff>
      <xdr:row>4</xdr:row>
      <xdr:rowOff>167409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D9DF687-FA6B-4175-9A41-373F31E07C3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072" y="83704"/>
          <a:ext cx="1294533" cy="868796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3176</xdr:colOff>
      <xdr:row>103</xdr:row>
      <xdr:rowOff>31750</xdr:rowOff>
    </xdr:from>
    <xdr:to>
      <xdr:col>12</xdr:col>
      <xdr:colOff>638176</xdr:colOff>
      <xdr:row>107</xdr:row>
      <xdr:rowOff>136525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C93441B-84D5-4DD8-A027-892716045FA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6" y="19805650"/>
          <a:ext cx="1295400" cy="8667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12</xdr:col>
      <xdr:colOff>22225</xdr:colOff>
      <xdr:row>167</xdr:row>
      <xdr:rowOff>57150</xdr:rowOff>
    </xdr:from>
    <xdr:to>
      <xdr:col>13</xdr:col>
      <xdr:colOff>657225</xdr:colOff>
      <xdr:row>171</xdr:row>
      <xdr:rowOff>161925</xdr:rowOff>
    </xdr:to>
    <xdr:pic>
      <xdr:nvPicPr>
        <xdr:cNvPr id="7" name="Image 1">
          <a:extLst>
            <a:ext uri="{FF2B5EF4-FFF2-40B4-BE49-F238E27FC236}">
              <a16:creationId xmlns:a16="http://schemas.microsoft.com/office/drawing/2014/main" id="{F2BE43BB-47A9-4127-863D-7C0B490A8A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9925" y="32124650"/>
          <a:ext cx="1295400" cy="866775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11</xdr:col>
      <xdr:colOff>231776</xdr:colOff>
      <xdr:row>37</xdr:row>
      <xdr:rowOff>57151</xdr:rowOff>
    </xdr:from>
    <xdr:to>
      <xdr:col>13</xdr:col>
      <xdr:colOff>25400</xdr:colOff>
      <xdr:row>40</xdr:row>
      <xdr:rowOff>139701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117ADBA-7981-4F90-B8FB-32C360D92B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6" y="7156451"/>
          <a:ext cx="1114424" cy="654050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  <xdr:twoCellAnchor editAs="oneCell">
    <xdr:from>
      <xdr:col>14</xdr:col>
      <xdr:colOff>66676</xdr:colOff>
      <xdr:row>0</xdr:row>
      <xdr:rowOff>120651</xdr:rowOff>
    </xdr:from>
    <xdr:to>
      <xdr:col>15</xdr:col>
      <xdr:colOff>533400</xdr:colOff>
      <xdr:row>4</xdr:row>
      <xdr:rowOff>25401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CDC69685-2B40-40E2-82D7-37D693935D2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5176" y="120651"/>
          <a:ext cx="1038224" cy="666750"/>
        </a:xfrm>
        <a:prstGeom prst="rect">
          <a:avLst/>
        </a:prstGeom>
        <a:noFill/>
        <a:ln>
          <a:noFill/>
        </a:ln>
        <a:effectLst>
          <a:outerShdw blurRad="101600" dist="101600" dir="13320000" rotWithShape="0">
            <a:prstClr val="black">
              <a:alpha val="69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6DC7E-F2B7-4396-A52B-505A9ED6F023}">
  <sheetPr codeName="Feuil1"/>
  <dimension ref="B2:R140"/>
  <sheetViews>
    <sheetView tabSelected="1" view="pageBreakPreview" zoomScale="110" zoomScaleNormal="100" zoomScaleSheetLayoutView="110" workbookViewId="0">
      <selection activeCell="J21" sqref="J21"/>
    </sheetView>
  </sheetViews>
  <sheetFormatPr baseColWidth="10" defaultColWidth="9.1640625" defaultRowHeight="15" x14ac:dyDescent="0.2"/>
  <cols>
    <col min="1" max="1" width="2.5" customWidth="1"/>
    <col min="2" max="2" width="2.83203125" customWidth="1"/>
    <col min="3" max="3" width="12.5" bestFit="1" customWidth="1"/>
    <col min="4" max="4" width="13.1640625" customWidth="1"/>
    <col min="5" max="5" width="9" bestFit="1" customWidth="1"/>
    <col min="6" max="6" width="9.83203125" customWidth="1"/>
    <col min="7" max="16" width="9" bestFit="1" customWidth="1"/>
    <col min="17" max="18" width="8.6640625" bestFit="1" customWidth="1"/>
  </cols>
  <sheetData>
    <row r="2" spans="2:18" x14ac:dyDescent="0.2">
      <c r="F2" s="1" t="s">
        <v>0</v>
      </c>
    </row>
    <row r="3" spans="2:18" x14ac:dyDescent="0.2">
      <c r="F3" t="s">
        <v>1</v>
      </c>
    </row>
    <row r="5" spans="2:18" x14ac:dyDescent="0.2">
      <c r="C5" s="2" t="s">
        <v>2</v>
      </c>
    </row>
    <row r="6" spans="2:18" x14ac:dyDescent="0.2">
      <c r="C6" s="3" t="s">
        <v>3</v>
      </c>
    </row>
    <row r="7" spans="2:18" ht="7.5" customHeight="1" x14ac:dyDescent="0.2">
      <c r="B7" s="5"/>
      <c r="C7" s="6"/>
      <c r="D7" s="5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2:18" ht="16" thickBot="1" x14ac:dyDescent="0.25">
      <c r="B8" s="8"/>
      <c r="C8" s="9"/>
      <c r="D8" s="8"/>
      <c r="E8" s="10">
        <v>2007</v>
      </c>
      <c r="F8" s="10">
        <f>E8+1</f>
        <v>2008</v>
      </c>
      <c r="G8" s="10">
        <f t="shared" ref="G8:N8" si="0">F8+1</f>
        <v>2009</v>
      </c>
      <c r="H8" s="10">
        <f t="shared" si="0"/>
        <v>2010</v>
      </c>
      <c r="I8" s="10">
        <f t="shared" si="0"/>
        <v>2011</v>
      </c>
      <c r="J8" s="10">
        <f t="shared" si="0"/>
        <v>2012</v>
      </c>
      <c r="K8" s="10">
        <f t="shared" si="0"/>
        <v>2013</v>
      </c>
      <c r="L8" s="10">
        <f t="shared" si="0"/>
        <v>2014</v>
      </c>
      <c r="M8" s="10">
        <f t="shared" si="0"/>
        <v>2015</v>
      </c>
      <c r="N8" s="10">
        <f t="shared" si="0"/>
        <v>2016</v>
      </c>
      <c r="O8" s="10">
        <v>2017</v>
      </c>
      <c r="P8" s="10">
        <v>2018</v>
      </c>
      <c r="Q8" s="10">
        <v>2019</v>
      </c>
      <c r="R8" s="10">
        <v>2020</v>
      </c>
    </row>
    <row r="9" spans="2:18" ht="16" thickTop="1" x14ac:dyDescent="0.2">
      <c r="B9" s="11"/>
      <c r="C9" s="12"/>
      <c r="D9" s="13"/>
    </row>
    <row r="10" spans="2:18" x14ac:dyDescent="0.2">
      <c r="B10" s="11"/>
      <c r="C10" s="14" t="s">
        <v>4</v>
      </c>
      <c r="D10" s="15"/>
      <c r="E10" s="16">
        <v>4483.4494526448307</v>
      </c>
      <c r="F10" s="16">
        <v>4586.0839819251314</v>
      </c>
      <c r="G10" s="16">
        <v>4837.0669162563363</v>
      </c>
      <c r="H10" s="16">
        <v>4725.4388535045318</v>
      </c>
      <c r="I10" s="16">
        <v>4814.1504615865988</v>
      </c>
      <c r="J10" s="16">
        <v>4914.1823590422091</v>
      </c>
      <c r="K10" s="16">
        <v>4666.5617531630423</v>
      </c>
      <c r="L10" s="16">
        <v>4740.5677119252377</v>
      </c>
      <c r="M10" s="16">
        <v>4668.0845515898727</v>
      </c>
      <c r="N10" s="16">
        <v>4730.8920152210248</v>
      </c>
      <c r="O10" s="16">
        <v>4792.0579882601514</v>
      </c>
      <c r="P10" s="16">
        <v>4809.038612096715</v>
      </c>
      <c r="Q10" s="34">
        <v>5094.349751837085</v>
      </c>
      <c r="R10" s="34">
        <v>5123.2453788616549</v>
      </c>
    </row>
    <row r="11" spans="2:18" x14ac:dyDescent="0.2">
      <c r="B11" s="11"/>
      <c r="C11" s="14" t="s">
        <v>5</v>
      </c>
      <c r="D11" s="15"/>
      <c r="E11" s="16">
        <v>1735.3916995681498</v>
      </c>
      <c r="F11" s="16">
        <v>1859.145579969646</v>
      </c>
      <c r="G11" s="16">
        <v>1753.8476768961325</v>
      </c>
      <c r="H11" s="16">
        <v>1785.3117930012777</v>
      </c>
      <c r="I11" s="16">
        <v>1795.1828216137378</v>
      </c>
      <c r="J11" s="16">
        <v>1959.4217363921662</v>
      </c>
      <c r="K11" s="16">
        <v>2494.1596369232388</v>
      </c>
      <c r="L11" s="16">
        <v>2667.6690405357645</v>
      </c>
      <c r="M11" s="16">
        <v>2846.2663118264991</v>
      </c>
      <c r="N11" s="16">
        <v>2982.5081859798879</v>
      </c>
      <c r="O11" s="16">
        <v>3155.5499314611134</v>
      </c>
      <c r="P11" s="16">
        <v>3218.3387496583159</v>
      </c>
      <c r="Q11" s="34">
        <v>3436.316215725275</v>
      </c>
      <c r="R11" s="34">
        <v>2423.3261168466402</v>
      </c>
    </row>
    <row r="12" spans="2:18" x14ac:dyDescent="0.2">
      <c r="B12" s="11"/>
      <c r="C12" s="14" t="s">
        <v>6</v>
      </c>
      <c r="D12" s="15"/>
      <c r="E12" s="16">
        <v>8958.8379843299099</v>
      </c>
      <c r="F12" s="16">
        <v>9658.1105230507164</v>
      </c>
      <c r="G12" s="16">
        <v>9105.2007011975056</v>
      </c>
      <c r="H12" s="16">
        <v>9156.4646704627885</v>
      </c>
      <c r="I12" s="16">
        <v>9252.54250645297</v>
      </c>
      <c r="J12" s="16">
        <v>9496.4629047790186</v>
      </c>
      <c r="K12" s="16">
        <v>9534.5457285411121</v>
      </c>
      <c r="L12" s="16">
        <v>9816.6294660812837</v>
      </c>
      <c r="M12" s="16">
        <v>10061.403016740796</v>
      </c>
      <c r="N12" s="16">
        <v>10519.553020678253</v>
      </c>
      <c r="O12" s="16">
        <v>11052.002710767463</v>
      </c>
      <c r="P12" s="16">
        <v>11145.300512782567</v>
      </c>
      <c r="Q12" s="34">
        <v>11699.835287999726</v>
      </c>
      <c r="R12" s="34">
        <v>10935.404443227337</v>
      </c>
    </row>
    <row r="13" spans="2:18" x14ac:dyDescent="0.2">
      <c r="B13" s="11"/>
      <c r="C13" s="14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34"/>
      <c r="R13" s="34"/>
    </row>
    <row r="14" spans="2:18" x14ac:dyDescent="0.2">
      <c r="B14" s="11"/>
      <c r="C14" s="18" t="s">
        <v>7</v>
      </c>
      <c r="D14" s="15"/>
      <c r="E14" s="16">
        <v>-253.51763578791349</v>
      </c>
      <c r="F14" s="16">
        <v>-295.82372357344138</v>
      </c>
      <c r="G14" s="16">
        <v>-277.77447039616084</v>
      </c>
      <c r="H14" s="16">
        <v>-294.97812219689899</v>
      </c>
      <c r="I14" s="16">
        <v>-313.73420146717422</v>
      </c>
      <c r="J14" s="16">
        <v>-338.62757146181627</v>
      </c>
      <c r="K14" s="16">
        <v>-336.62701888642232</v>
      </c>
      <c r="L14" s="16">
        <v>-357.5765320504845</v>
      </c>
      <c r="M14" s="16">
        <v>-356.76326108836912</v>
      </c>
      <c r="N14" s="16">
        <v>-423.10358158936913</v>
      </c>
      <c r="O14" s="16">
        <v>-492.29055463230259</v>
      </c>
      <c r="P14" s="16">
        <v>-448.29919781435615</v>
      </c>
      <c r="Q14" s="34">
        <v>-556.7786277673315</v>
      </c>
      <c r="R14" s="34">
        <v>-663.65604221722458</v>
      </c>
    </row>
    <row r="15" spans="2:18" x14ac:dyDescent="0.2">
      <c r="B15" s="11"/>
      <c r="C15" s="19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34"/>
      <c r="R15" s="34"/>
    </row>
    <row r="16" spans="2:18" x14ac:dyDescent="0.2">
      <c r="B16" s="11"/>
      <c r="C16" s="14" t="s">
        <v>8</v>
      </c>
      <c r="D16" s="15"/>
      <c r="E16" s="16">
        <v>14924.161500754977</v>
      </c>
      <c r="F16" s="16">
        <v>15807.516361372052</v>
      </c>
      <c r="G16" s="16">
        <v>15418.340823953813</v>
      </c>
      <c r="H16" s="16">
        <v>15372.2371947717</v>
      </c>
      <c r="I16" s="16">
        <v>15548.141588186132</v>
      </c>
      <c r="J16" s="16">
        <v>16031.439428751577</v>
      </c>
      <c r="K16" s="16">
        <v>16358.640099740973</v>
      </c>
      <c r="L16" s="16">
        <v>16867.289686491804</v>
      </c>
      <c r="M16" s="16">
        <v>17218.990619068798</v>
      </c>
      <c r="N16" s="16">
        <v>17809.849640289794</v>
      </c>
      <c r="O16" s="16">
        <v>18507.320075856427</v>
      </c>
      <c r="P16" s="16">
        <v>18724.378676723245</v>
      </c>
      <c r="Q16" s="34">
        <v>19673.722627794752</v>
      </c>
      <c r="R16" s="34">
        <v>17818.319896718407</v>
      </c>
    </row>
    <row r="17" spans="2:18" x14ac:dyDescent="0.2">
      <c r="B17" s="11"/>
      <c r="C17" s="19"/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34"/>
      <c r="R17" s="34"/>
    </row>
    <row r="18" spans="2:18" x14ac:dyDescent="0.2">
      <c r="B18" s="11"/>
      <c r="C18" s="14" t="s">
        <v>9</v>
      </c>
      <c r="D18" s="15"/>
      <c r="E18" s="16">
        <v>1049.9266788587063</v>
      </c>
      <c r="F18" s="16">
        <v>1238.8536597031159</v>
      </c>
      <c r="G18" s="16">
        <v>949.80380490336711</v>
      </c>
      <c r="H18" s="16">
        <v>1097.2654913390825</v>
      </c>
      <c r="I18" s="16">
        <v>1181.3201835247171</v>
      </c>
      <c r="J18" s="16">
        <v>1201.7712157393826</v>
      </c>
      <c r="K18" s="16">
        <v>1270.9992265002766</v>
      </c>
      <c r="L18" s="16">
        <v>1351.0391049202271</v>
      </c>
      <c r="M18" s="16">
        <v>1569.9905339011748</v>
      </c>
      <c r="N18" s="16">
        <v>1729.4029741324814</v>
      </c>
      <c r="O18" s="16">
        <v>1800.4714455287296</v>
      </c>
      <c r="P18" s="16">
        <v>2232.116106177144</v>
      </c>
      <c r="Q18" s="34">
        <v>2207.2117863283215</v>
      </c>
      <c r="R18" s="34">
        <v>2500.181978395311</v>
      </c>
    </row>
    <row r="19" spans="2:18" x14ac:dyDescent="0.2">
      <c r="B19" s="11"/>
      <c r="C19" s="19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34"/>
      <c r="R19" s="34"/>
    </row>
    <row r="20" spans="2:18" x14ac:dyDescent="0.2">
      <c r="B20" s="11"/>
      <c r="C20" s="14" t="s">
        <v>10</v>
      </c>
      <c r="D20" s="15"/>
      <c r="E20" s="16">
        <v>15974.088179613684</v>
      </c>
      <c r="F20" s="16">
        <v>17046.37002107517</v>
      </c>
      <c r="G20" s="16">
        <v>16368.144628857179</v>
      </c>
      <c r="H20" s="16">
        <v>16469.502686110784</v>
      </c>
      <c r="I20" s="16">
        <v>16729.461771710849</v>
      </c>
      <c r="J20" s="16">
        <v>17233.210644490959</v>
      </c>
      <c r="K20" s="16">
        <v>17629.639326241249</v>
      </c>
      <c r="L20" s="16">
        <v>18218.32879141203</v>
      </c>
      <c r="M20" s="16">
        <v>18788.981152969973</v>
      </c>
      <c r="N20" s="16">
        <v>19539.252614422276</v>
      </c>
      <c r="O20" s="16">
        <v>20307.791521385159</v>
      </c>
      <c r="P20" s="16">
        <v>20956.49478290039</v>
      </c>
      <c r="Q20" s="34">
        <v>21880.934414123072</v>
      </c>
      <c r="R20" s="34">
        <v>20318.501875113718</v>
      </c>
    </row>
    <row r="21" spans="2:18" x14ac:dyDescent="0.2">
      <c r="B21" s="11"/>
      <c r="C21" s="19"/>
      <c r="D21" s="15"/>
      <c r="E21" s="16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34"/>
      <c r="R21" s="34"/>
    </row>
    <row r="22" spans="2:18" x14ac:dyDescent="0.2">
      <c r="B22" s="11"/>
      <c r="C22" s="14" t="s">
        <v>11</v>
      </c>
      <c r="D22" s="15"/>
      <c r="E22" s="16">
        <v>1774.7724851904677</v>
      </c>
      <c r="F22" s="16">
        <v>3515.7575746738212</v>
      </c>
      <c r="G22" s="16">
        <v>3227.6562987446555</v>
      </c>
      <c r="H22" s="16">
        <v>2601.013734377495</v>
      </c>
      <c r="I22" s="16">
        <v>2510.8258875129086</v>
      </c>
      <c r="J22" s="16">
        <v>2488.3094842467681</v>
      </c>
      <c r="K22" s="16">
        <v>2774.9931942162175</v>
      </c>
      <c r="L22" s="16">
        <v>1524.8031997736816</v>
      </c>
      <c r="M22" s="16">
        <v>2071.1423416048528</v>
      </c>
      <c r="N22" s="16">
        <v>2530.7062970026627</v>
      </c>
      <c r="O22" s="16">
        <v>1802.2245616899236</v>
      </c>
      <c r="P22" s="16">
        <v>2775.0926697339964</v>
      </c>
      <c r="Q22" s="34">
        <v>2322.3117652433266</v>
      </c>
      <c r="R22" s="34">
        <v>3961.6533958508708</v>
      </c>
    </row>
    <row r="23" spans="2:18" x14ac:dyDescent="0.2">
      <c r="B23" s="11"/>
      <c r="C23" s="21" t="s">
        <v>12</v>
      </c>
      <c r="D23" s="22"/>
      <c r="E23" s="16">
        <v>6214.9631247560774</v>
      </c>
      <c r="F23" s="16">
        <v>8516.1047187609129</v>
      </c>
      <c r="G23" s="16">
        <v>6998.2442533325366</v>
      </c>
      <c r="H23" s="16">
        <v>6585.9592941294586</v>
      </c>
      <c r="I23" s="16">
        <v>6752.6277303352836</v>
      </c>
      <c r="J23" s="16">
        <v>6519.6541227572425</v>
      </c>
      <c r="K23" s="16">
        <v>7232.9501174101151</v>
      </c>
      <c r="L23" s="16">
        <v>7737.2085551596556</v>
      </c>
      <c r="M23" s="16">
        <v>8243.6697591989014</v>
      </c>
      <c r="N23" s="16">
        <v>8642.7354365817155</v>
      </c>
      <c r="O23" s="16">
        <v>10688.868667825396</v>
      </c>
      <c r="P23" s="16">
        <v>11879.397152527394</v>
      </c>
      <c r="Q23" s="34">
        <v>12420.095341988133</v>
      </c>
      <c r="R23" s="34">
        <v>10360.040541632219</v>
      </c>
    </row>
    <row r="24" spans="2:18" x14ac:dyDescent="0.2">
      <c r="B24" s="11"/>
      <c r="C24" s="21" t="s">
        <v>13</v>
      </c>
      <c r="D24" s="22"/>
      <c r="E24" s="16">
        <v>4440.1906395656097</v>
      </c>
      <c r="F24" s="16">
        <v>5000.3471440870917</v>
      </c>
      <c r="G24" s="16">
        <v>3770.5879545878811</v>
      </c>
      <c r="H24" s="16">
        <v>3984.9455597519636</v>
      </c>
      <c r="I24" s="16">
        <v>4241.801842822375</v>
      </c>
      <c r="J24" s="16">
        <v>4031.3446385104744</v>
      </c>
      <c r="K24" s="16">
        <v>4457.9569231938976</v>
      </c>
      <c r="L24" s="16">
        <v>6212.405355385974</v>
      </c>
      <c r="M24" s="16">
        <v>6172.5274175940485</v>
      </c>
      <c r="N24" s="16">
        <v>6112.0291395790528</v>
      </c>
      <c r="O24" s="16">
        <v>8886.6441061354726</v>
      </c>
      <c r="P24" s="16">
        <v>9104.3044827933973</v>
      </c>
      <c r="Q24" s="34">
        <v>10097.783576744807</v>
      </c>
      <c r="R24" s="34">
        <v>6398.3871457813484</v>
      </c>
    </row>
    <row r="25" spans="2:18" x14ac:dyDescent="0.2">
      <c r="B25" s="11"/>
      <c r="C25" s="19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34"/>
      <c r="R25" s="34"/>
    </row>
    <row r="26" spans="2:18" x14ac:dyDescent="0.2">
      <c r="B26" s="11"/>
      <c r="C26" s="14" t="s">
        <v>14</v>
      </c>
      <c r="D26" s="15"/>
      <c r="E26" s="16">
        <v>17748.860664804153</v>
      </c>
      <c r="F26" s="16">
        <v>20562.127595748992</v>
      </c>
      <c r="G26" s="16">
        <v>19595.800927601835</v>
      </c>
      <c r="H26" s="16">
        <v>19070.516420488279</v>
      </c>
      <c r="I26" s="16">
        <v>19240.287659223759</v>
      </c>
      <c r="J26" s="16">
        <v>19721.520128737728</v>
      </c>
      <c r="K26" s="16">
        <v>20404.632520457464</v>
      </c>
      <c r="L26" s="16">
        <v>19743.13199118571</v>
      </c>
      <c r="M26" s="16">
        <v>20860.123494574822</v>
      </c>
      <c r="N26" s="16">
        <v>22069.958911424939</v>
      </c>
      <c r="O26" s="16">
        <v>22110.016083075083</v>
      </c>
      <c r="P26" s="16">
        <v>23731.587452634383</v>
      </c>
      <c r="Q26" s="34">
        <v>24203.246179366404</v>
      </c>
      <c r="R26" s="34">
        <v>24280.155270964588</v>
      </c>
    </row>
    <row r="27" spans="2:18" x14ac:dyDescent="0.2">
      <c r="B27" s="11"/>
      <c r="C27" s="19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34"/>
      <c r="R27" s="34"/>
    </row>
    <row r="28" spans="2:18" x14ac:dyDescent="0.2">
      <c r="B28" s="11"/>
      <c r="C28" s="14" t="s">
        <v>15</v>
      </c>
      <c r="D28" s="15"/>
      <c r="E28" s="16">
        <v>13512.862929063798</v>
      </c>
      <c r="F28" s="16">
        <v>13669.34257385797</v>
      </c>
      <c r="G28" s="16">
        <v>13595.649582764945</v>
      </c>
      <c r="H28" s="16">
        <v>14004.381015208359</v>
      </c>
      <c r="I28" s="16">
        <v>14328.541642599414</v>
      </c>
      <c r="J28" s="16">
        <v>14695.133670274074</v>
      </c>
      <c r="K28" s="16">
        <v>15594.492474428691</v>
      </c>
      <c r="L28" s="16">
        <v>15309.086958628275</v>
      </c>
      <c r="M28" s="16">
        <v>15710.530363975702</v>
      </c>
      <c r="N28" s="16">
        <v>16208.819007669186</v>
      </c>
      <c r="O28" s="16">
        <v>16682.91014207435</v>
      </c>
      <c r="P28" s="16">
        <v>16264.975122606134</v>
      </c>
      <c r="Q28" s="34">
        <v>16706.845887596664</v>
      </c>
      <c r="R28" s="34">
        <v>17302.316327914181</v>
      </c>
    </row>
    <row r="29" spans="2:18" x14ac:dyDescent="0.2">
      <c r="B29" s="11"/>
      <c r="C29" s="23" t="s">
        <v>16</v>
      </c>
      <c r="D29" s="15"/>
      <c r="E29" s="16">
        <v>3039.7154022535533</v>
      </c>
      <c r="F29" s="16">
        <v>2553.7072061922831</v>
      </c>
      <c r="G29" s="16">
        <v>2199.1538329722057</v>
      </c>
      <c r="H29" s="16">
        <v>2085.852693652329</v>
      </c>
      <c r="I29" s="16">
        <v>2135.3544539130976</v>
      </c>
      <c r="J29" s="16">
        <v>2131.5403355986664</v>
      </c>
      <c r="K29" s="16">
        <v>2184.2112431897344</v>
      </c>
      <c r="L29" s="16">
        <v>2247.4319761593242</v>
      </c>
      <c r="M29" s="16">
        <v>2259.0693731531119</v>
      </c>
      <c r="N29" s="16">
        <v>2252.5441377373236</v>
      </c>
      <c r="O29" s="16">
        <v>2566.0062410546661</v>
      </c>
      <c r="P29" s="16">
        <v>1626.7680704031063</v>
      </c>
      <c r="Q29" s="34">
        <v>1627.1466109889368</v>
      </c>
      <c r="R29" s="34">
        <v>2023.3441835348294</v>
      </c>
    </row>
    <row r="30" spans="2:18" x14ac:dyDescent="0.2">
      <c r="B30" s="11"/>
      <c r="C30" s="23" t="s">
        <v>17</v>
      </c>
      <c r="D30" s="15"/>
      <c r="E30" s="16">
        <v>10473.147526810244</v>
      </c>
      <c r="F30" s="16">
        <v>11115.635367665687</v>
      </c>
      <c r="G30" s="16">
        <v>11396.495749792739</v>
      </c>
      <c r="H30" s="16">
        <v>11918.52832155603</v>
      </c>
      <c r="I30" s="16">
        <v>12193.187188686315</v>
      </c>
      <c r="J30" s="16">
        <v>12563.593334675406</v>
      </c>
      <c r="K30" s="16">
        <v>13410.281231238956</v>
      </c>
      <c r="L30" s="16">
        <v>13061.65498246895</v>
      </c>
      <c r="M30" s="16">
        <v>13451.46099082259</v>
      </c>
      <c r="N30" s="16">
        <v>13956.274869931864</v>
      </c>
      <c r="O30" s="16">
        <v>14116.903901019685</v>
      </c>
      <c r="P30" s="16">
        <v>14638.207052203028</v>
      </c>
      <c r="Q30" s="34">
        <v>15079.699276607729</v>
      </c>
      <c r="R30" s="34">
        <v>15278.972144379353</v>
      </c>
    </row>
    <row r="31" spans="2:18" x14ac:dyDescent="0.2">
      <c r="B31" s="11"/>
      <c r="C31" s="19"/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34"/>
      <c r="R31" s="34"/>
    </row>
    <row r="32" spans="2:18" x14ac:dyDescent="0.2">
      <c r="B32" s="11"/>
      <c r="C32" s="14" t="s">
        <v>18</v>
      </c>
      <c r="D32" s="15"/>
      <c r="E32" s="16">
        <v>4235.9977357044381</v>
      </c>
      <c r="F32" s="16">
        <v>6892.7860454990614</v>
      </c>
      <c r="G32" s="16">
        <v>6000.1523220413392</v>
      </c>
      <c r="H32" s="16">
        <v>5066.1347516923743</v>
      </c>
      <c r="I32" s="16">
        <v>4911.7457428747639</v>
      </c>
      <c r="J32" s="16">
        <v>5026.3858908917673</v>
      </c>
      <c r="K32" s="16">
        <v>4810.1413096886699</v>
      </c>
      <c r="L32" s="16">
        <v>4434.046185223373</v>
      </c>
      <c r="M32" s="16">
        <v>5149.5939214600221</v>
      </c>
      <c r="N32" s="16">
        <v>5861.14073000798</v>
      </c>
      <c r="O32" s="16">
        <v>5427.1084756397249</v>
      </c>
      <c r="P32" s="16">
        <v>7764.6860879294172</v>
      </c>
      <c r="Q32" s="34">
        <v>8210.6848093635217</v>
      </c>
      <c r="R32" s="34">
        <v>7407.254025587391</v>
      </c>
    </row>
    <row r="33" spans="2:18" x14ac:dyDescent="0.2">
      <c r="B33" s="11"/>
      <c r="C33" s="23" t="s">
        <v>19</v>
      </c>
      <c r="D33" s="15"/>
      <c r="E33" s="16">
        <v>4206.1956440841022</v>
      </c>
      <c r="F33" s="16">
        <v>6829.8704113672848</v>
      </c>
      <c r="G33" s="16">
        <v>5936.1121985147702</v>
      </c>
      <c r="H33" s="16">
        <v>4893.1027745972851</v>
      </c>
      <c r="I33" s="16">
        <v>4924.8418634023355</v>
      </c>
      <c r="J33" s="16">
        <v>5075.0075708382383</v>
      </c>
      <c r="K33" s="16">
        <v>4672.9625331652342</v>
      </c>
      <c r="L33" s="16">
        <v>4620.4669903392141</v>
      </c>
      <c r="M33" s="16">
        <v>4669.2273866587457</v>
      </c>
      <c r="N33" s="16">
        <v>5204.8841746665203</v>
      </c>
      <c r="O33" s="16">
        <v>5111.8424228775493</v>
      </c>
      <c r="P33" s="16">
        <v>5657.2520727533865</v>
      </c>
      <c r="Q33" s="34">
        <v>6378.5855925324977</v>
      </c>
      <c r="R33" s="34">
        <v>5740.9910674655193</v>
      </c>
    </row>
    <row r="34" spans="2:18" ht="16" thickBot="1" x14ac:dyDescent="0.25">
      <c r="B34" s="8"/>
      <c r="C34" s="24" t="s">
        <v>20</v>
      </c>
      <c r="D34" s="25"/>
      <c r="E34" s="26">
        <v>29.802091620335592</v>
      </c>
      <c r="F34" s="26">
        <v>62.915634131777054</v>
      </c>
      <c r="G34" s="26">
        <v>64.040123526568692</v>
      </c>
      <c r="H34" s="26">
        <v>173.03197709508905</v>
      </c>
      <c r="I34" s="26">
        <v>-13.096120527571472</v>
      </c>
      <c r="J34" s="26">
        <v>-48.621679946470884</v>
      </c>
      <c r="K34" s="26">
        <v>137.17877652343546</v>
      </c>
      <c r="L34" s="26">
        <v>-186.4208051158412</v>
      </c>
      <c r="M34" s="26">
        <v>480.36653480127626</v>
      </c>
      <c r="N34" s="26">
        <v>656.25655534145994</v>
      </c>
      <c r="O34" s="26">
        <v>315.26605276217589</v>
      </c>
      <c r="P34" s="26">
        <v>2107.4340151760307</v>
      </c>
      <c r="Q34" s="48">
        <v>1832.0992168310247</v>
      </c>
      <c r="R34" s="48">
        <v>1666.2629581218716</v>
      </c>
    </row>
    <row r="35" spans="2:18" ht="16" thickTop="1" x14ac:dyDescent="0.2">
      <c r="C35" s="4"/>
    </row>
    <row r="36" spans="2:18" x14ac:dyDescent="0.2">
      <c r="C36" s="3" t="s">
        <v>21</v>
      </c>
    </row>
    <row r="37" spans="2:18" x14ac:dyDescent="0.2">
      <c r="C37" s="3" t="s">
        <v>22</v>
      </c>
    </row>
    <row r="38" spans="2:18" x14ac:dyDescent="0.2">
      <c r="I38" s="16"/>
      <c r="J38" s="16"/>
      <c r="K38" s="16"/>
      <c r="L38" s="16"/>
      <c r="M38" s="16"/>
      <c r="N38" s="16"/>
    </row>
    <row r="39" spans="2:18" x14ac:dyDescent="0.2">
      <c r="C39" s="2" t="s">
        <v>23</v>
      </c>
    </row>
    <row r="40" spans="2:18" x14ac:dyDescent="0.2">
      <c r="C40" s="3" t="s">
        <v>3</v>
      </c>
    </row>
    <row r="42" spans="2:18" ht="7.5" customHeight="1" x14ac:dyDescent="0.2">
      <c r="B42" s="5"/>
      <c r="C42" s="6"/>
      <c r="D42" s="5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 ht="16" thickBot="1" x14ac:dyDescent="0.25">
      <c r="B43" s="8"/>
      <c r="C43" s="9"/>
      <c r="D43" s="8"/>
      <c r="E43" s="10">
        <v>2007</v>
      </c>
      <c r="F43" s="10">
        <v>2008</v>
      </c>
      <c r="G43" s="10">
        <v>2009</v>
      </c>
      <c r="H43" s="10">
        <v>2010</v>
      </c>
      <c r="I43" s="10">
        <v>2011</v>
      </c>
      <c r="J43" s="10">
        <v>2012</v>
      </c>
      <c r="K43" s="10">
        <v>2013</v>
      </c>
      <c r="L43" s="10" t="s">
        <v>24</v>
      </c>
      <c r="M43" s="10" t="s">
        <v>25</v>
      </c>
      <c r="N43" s="10" t="s">
        <v>26</v>
      </c>
      <c r="O43" s="10">
        <v>2017</v>
      </c>
      <c r="P43" s="10">
        <v>2018</v>
      </c>
      <c r="Q43" s="10">
        <v>2019</v>
      </c>
      <c r="R43" s="10">
        <v>2020</v>
      </c>
    </row>
    <row r="44" spans="2:18" ht="16" thickTop="1" x14ac:dyDescent="0.2">
      <c r="B44" s="11"/>
      <c r="C44" s="12"/>
      <c r="D44" s="13"/>
    </row>
    <row r="45" spans="2:18" x14ac:dyDescent="0.2">
      <c r="B45" s="11"/>
      <c r="C45" s="14" t="s">
        <v>4</v>
      </c>
      <c r="D45" s="15"/>
      <c r="E45" s="16">
        <v>4483.4494526448307</v>
      </c>
      <c r="F45" s="16">
        <v>4956.7108863259164</v>
      </c>
      <c r="G45" s="16">
        <v>5731.2851157459882</v>
      </c>
      <c r="H45" s="16">
        <v>6066.6701208627137</v>
      </c>
      <c r="I45" s="16">
        <v>6795.9447301192404</v>
      </c>
      <c r="J45" s="16">
        <v>7116.4856372454869</v>
      </c>
      <c r="K45" s="16">
        <v>7263.7860188218747</v>
      </c>
      <c r="L45" s="16">
        <v>7815.7946401281642</v>
      </c>
      <c r="M45" s="16">
        <v>8550.9577761540022</v>
      </c>
      <c r="N45" s="16">
        <v>9459.6254985156465</v>
      </c>
      <c r="O45" s="16">
        <v>10080.002413338638</v>
      </c>
      <c r="P45" s="16">
        <v>11000.499065174465</v>
      </c>
      <c r="Q45" s="34">
        <v>11715.77291524021</v>
      </c>
      <c r="R45" s="34">
        <v>12423.289414743102</v>
      </c>
    </row>
    <row r="46" spans="2:18" x14ac:dyDescent="0.2">
      <c r="B46" s="11"/>
      <c r="C46" s="14" t="s">
        <v>5</v>
      </c>
      <c r="D46" s="15"/>
      <c r="E46" s="16">
        <v>1735.3916995681498</v>
      </c>
      <c r="F46" s="16">
        <v>2125.5882928823999</v>
      </c>
      <c r="G46" s="16">
        <v>2089.0866881851607</v>
      </c>
      <c r="H46" s="16">
        <v>2366.402920630916</v>
      </c>
      <c r="I46" s="16">
        <v>2567.4618787139984</v>
      </c>
      <c r="J46" s="16">
        <v>2851.2514227925876</v>
      </c>
      <c r="K46" s="16">
        <v>3412.9851137854557</v>
      </c>
      <c r="L46" s="16">
        <v>4080.2967015507993</v>
      </c>
      <c r="M46" s="16">
        <v>4183.01536525142</v>
      </c>
      <c r="N46" s="16">
        <v>5031.0922710484556</v>
      </c>
      <c r="O46" s="16">
        <v>5548.6572300595699</v>
      </c>
      <c r="P46" s="16">
        <v>6776.355975162508</v>
      </c>
      <c r="Q46" s="34">
        <v>7662.0193031966519</v>
      </c>
      <c r="R46" s="34">
        <v>6190.7894774436463</v>
      </c>
    </row>
    <row r="47" spans="2:18" x14ac:dyDescent="0.2">
      <c r="B47" s="11"/>
      <c r="C47" s="14" t="s">
        <v>6</v>
      </c>
      <c r="D47" s="15"/>
      <c r="E47" s="16">
        <v>8958.8379843299099</v>
      </c>
      <c r="F47" s="16">
        <v>10373.31990267225</v>
      </c>
      <c r="G47" s="16">
        <v>10298.810965610677</v>
      </c>
      <c r="H47" s="16">
        <v>11562.323185604051</v>
      </c>
      <c r="I47" s="16">
        <v>13103.585783429366</v>
      </c>
      <c r="J47" s="16">
        <v>14489.960496556563</v>
      </c>
      <c r="K47" s="16">
        <v>15617.782730677569</v>
      </c>
      <c r="L47" s="16">
        <v>17106.928699292206</v>
      </c>
      <c r="M47" s="16">
        <v>18974.950089649785</v>
      </c>
      <c r="N47" s="16">
        <v>21473.550728379225</v>
      </c>
      <c r="O47" s="16">
        <v>23669.50200496196</v>
      </c>
      <c r="P47" s="16">
        <v>25445.627085579268</v>
      </c>
      <c r="Q47" s="34">
        <v>29210.361334825695</v>
      </c>
      <c r="R47" s="34">
        <v>27976.400373650315</v>
      </c>
    </row>
    <row r="48" spans="2:18" x14ac:dyDescent="0.2">
      <c r="B48" s="11"/>
      <c r="C48" s="14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34"/>
      <c r="R48" s="34"/>
    </row>
    <row r="49" spans="2:18" x14ac:dyDescent="0.2">
      <c r="B49" s="11"/>
      <c r="C49" s="18" t="s">
        <v>7</v>
      </c>
      <c r="D49" s="15"/>
      <c r="E49" s="16">
        <v>-253.51763578791349</v>
      </c>
      <c r="F49" s="16">
        <v>-409.92760802320964</v>
      </c>
      <c r="G49" s="16">
        <v>-393.67215436594341</v>
      </c>
      <c r="H49" s="16">
        <v>-441.61538844030633</v>
      </c>
      <c r="I49" s="16">
        <v>-530.39797828123699</v>
      </c>
      <c r="J49" s="16">
        <v>-597.58566964031286</v>
      </c>
      <c r="K49" s="16">
        <v>-634.11647829688138</v>
      </c>
      <c r="L49" s="16">
        <v>-676.40026185185206</v>
      </c>
      <c r="M49" s="16">
        <v>-664.15022494960135</v>
      </c>
      <c r="N49" s="16">
        <v>-817.79120736747598</v>
      </c>
      <c r="O49" s="16">
        <v>-887.69592998164001</v>
      </c>
      <c r="P49" s="16">
        <v>-775.44343839727992</v>
      </c>
      <c r="Q49" s="34">
        <v>-949.84794150216715</v>
      </c>
      <c r="R49" s="34">
        <v>-1053.1887826162856</v>
      </c>
    </row>
    <row r="50" spans="2:18" x14ac:dyDescent="0.2">
      <c r="B50" s="11"/>
      <c r="C50" s="19"/>
      <c r="D50" s="15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4"/>
      <c r="R50" s="34"/>
    </row>
    <row r="51" spans="2:18" x14ac:dyDescent="0.2">
      <c r="B51" s="11"/>
      <c r="C51" s="14" t="s">
        <v>8</v>
      </c>
      <c r="D51" s="15"/>
      <c r="E51" s="16">
        <v>14924.161500754977</v>
      </c>
      <c r="F51" s="16">
        <v>17045.691473857358</v>
      </c>
      <c r="G51" s="16">
        <v>17725.510615175881</v>
      </c>
      <c r="H51" s="16">
        <v>19553.780838657374</v>
      </c>
      <c r="I51" s="16">
        <v>21936.594413981366</v>
      </c>
      <c r="J51" s="16">
        <v>23860.111886954324</v>
      </c>
      <c r="K51" s="16">
        <v>25660.437384988018</v>
      </c>
      <c r="L51" s="16">
        <v>28326.619779119315</v>
      </c>
      <c r="M51" s="16">
        <v>31044.773006105606</v>
      </c>
      <c r="N51" s="16">
        <v>35146.477290575851</v>
      </c>
      <c r="O51" s="16">
        <v>38410.465718378531</v>
      </c>
      <c r="P51" s="16">
        <v>42447.038687518965</v>
      </c>
      <c r="Q51" s="34">
        <v>47638.305611760392</v>
      </c>
      <c r="R51" s="34">
        <v>45537.290483220779</v>
      </c>
    </row>
    <row r="52" spans="2:18" x14ac:dyDescent="0.2">
      <c r="B52" s="11"/>
      <c r="C52" s="19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34"/>
      <c r="R52" s="34"/>
    </row>
    <row r="53" spans="2:18" x14ac:dyDescent="0.2">
      <c r="B53" s="11"/>
      <c r="C53" s="14" t="s">
        <v>9</v>
      </c>
      <c r="D53" s="15"/>
      <c r="E53" s="16">
        <v>1049.9266788587063</v>
      </c>
      <c r="F53" s="16">
        <v>1276.8209931822403</v>
      </c>
      <c r="G53" s="16">
        <v>1087.0849803865499</v>
      </c>
      <c r="H53" s="16">
        <v>1309.5867224282101</v>
      </c>
      <c r="I53" s="16">
        <v>1457.1976505480498</v>
      </c>
      <c r="J53" s="16">
        <v>1555.3524122690201</v>
      </c>
      <c r="K53" s="16">
        <v>1757.2831535241901</v>
      </c>
      <c r="L53" s="16">
        <v>1913.9638540453202</v>
      </c>
      <c r="M53" s="16">
        <v>2171.4025756195301</v>
      </c>
      <c r="N53" s="16">
        <v>2491.1087049162052</v>
      </c>
      <c r="O53" s="16">
        <v>2648.3768335930286</v>
      </c>
      <c r="P53" s="16">
        <v>3439.2633291511102</v>
      </c>
      <c r="Q53" s="34">
        <v>3396.9108945466814</v>
      </c>
      <c r="R53" s="34">
        <v>3915.9299999999989</v>
      </c>
    </row>
    <row r="54" spans="2:18" x14ac:dyDescent="0.2">
      <c r="B54" s="11"/>
      <c r="C54" s="19"/>
      <c r="D54" s="15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34"/>
      <c r="R54" s="34"/>
    </row>
    <row r="55" spans="2:18" x14ac:dyDescent="0.2">
      <c r="B55" s="11"/>
      <c r="C55" s="14" t="s">
        <v>10</v>
      </c>
      <c r="D55" s="15"/>
      <c r="E55" s="16">
        <v>15974.088179613684</v>
      </c>
      <c r="F55" s="16">
        <v>18322.5124670396</v>
      </c>
      <c r="G55" s="16">
        <v>18812.59559556243</v>
      </c>
      <c r="H55" s="16">
        <v>20863.367561085586</v>
      </c>
      <c r="I55" s="16">
        <v>23393.792064529414</v>
      </c>
      <c r="J55" s="16">
        <v>25415.464299223342</v>
      </c>
      <c r="K55" s="16">
        <v>27417.720538512211</v>
      </c>
      <c r="L55" s="16">
        <v>30240.583633164635</v>
      </c>
      <c r="M55" s="16">
        <v>33216.175581725132</v>
      </c>
      <c r="N55" s="16">
        <v>37637.585995492052</v>
      </c>
      <c r="O55" s="16">
        <v>41058.842551971553</v>
      </c>
      <c r="P55" s="16">
        <v>45886.302016670073</v>
      </c>
      <c r="Q55" s="34">
        <v>51035.216506307072</v>
      </c>
      <c r="R55" s="34">
        <v>49453.220483220779</v>
      </c>
    </row>
    <row r="56" spans="2:18" x14ac:dyDescent="0.2">
      <c r="B56" s="11"/>
      <c r="C56" s="19"/>
      <c r="D56" s="15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34"/>
      <c r="R56" s="34"/>
    </row>
    <row r="57" spans="2:18" x14ac:dyDescent="0.2">
      <c r="B57" s="11"/>
      <c r="C57" s="14" t="s">
        <v>11</v>
      </c>
      <c r="D57" s="15"/>
      <c r="E57" s="16">
        <v>1774.7724851904677</v>
      </c>
      <c r="F57" s="16">
        <v>3470.8253209444047</v>
      </c>
      <c r="G57" s="16">
        <v>4074.815340613337</v>
      </c>
      <c r="H57" s="16">
        <v>2947.1871485204756</v>
      </c>
      <c r="I57" s="16">
        <v>2583.567174009564</v>
      </c>
      <c r="J57" s="16">
        <v>2310.3495440953366</v>
      </c>
      <c r="K57" s="16">
        <v>2693.3111325882937</v>
      </c>
      <c r="L57" s="16">
        <v>1634.6874876561487</v>
      </c>
      <c r="M57" s="16">
        <v>1474.4947911413001</v>
      </c>
      <c r="N57" s="16">
        <v>997.23027842948613</v>
      </c>
      <c r="O57" s="16">
        <v>1452.7192314646454</v>
      </c>
      <c r="P57" s="16">
        <v>2188.5276084677789</v>
      </c>
      <c r="Q57" s="34">
        <v>2935.8113224403569</v>
      </c>
      <c r="R57" s="34">
        <v>4314.0304176820555</v>
      </c>
    </row>
    <row r="58" spans="2:18" x14ac:dyDescent="0.2">
      <c r="B58" s="11"/>
      <c r="C58" s="21" t="s">
        <v>12</v>
      </c>
      <c r="D58" s="22"/>
      <c r="E58" s="16">
        <v>6214.9631247560774</v>
      </c>
      <c r="F58" s="16">
        <v>8547.4803852857731</v>
      </c>
      <c r="G58" s="16">
        <v>7908.0378069541002</v>
      </c>
      <c r="H58" s="16">
        <v>7510.9195578625286</v>
      </c>
      <c r="I58" s="16">
        <v>7898.5522038422596</v>
      </c>
      <c r="J58" s="16">
        <v>7846.0135696032612</v>
      </c>
      <c r="K58" s="16">
        <v>9074.008591212687</v>
      </c>
      <c r="L58" s="16">
        <v>10187.302731374908</v>
      </c>
      <c r="M58" s="16">
        <v>10904.781658458567</v>
      </c>
      <c r="N58" s="16">
        <v>11946.971117868605</v>
      </c>
      <c r="O58" s="16">
        <v>14140.981787439303</v>
      </c>
      <c r="P58" s="16">
        <v>16659.242666569022</v>
      </c>
      <c r="Q58" s="34">
        <v>17442.266037324382</v>
      </c>
      <c r="R58" s="34">
        <v>14271.395935522385</v>
      </c>
    </row>
    <row r="59" spans="2:18" x14ac:dyDescent="0.2">
      <c r="B59" s="11"/>
      <c r="C59" s="21" t="s">
        <v>13</v>
      </c>
      <c r="D59" s="22"/>
      <c r="E59" s="16">
        <v>4440.1906395656097</v>
      </c>
      <c r="F59" s="16">
        <v>5076.6550643413684</v>
      </c>
      <c r="G59" s="16">
        <v>3833.2224663407633</v>
      </c>
      <c r="H59" s="16">
        <v>4563.732409342053</v>
      </c>
      <c r="I59" s="16">
        <v>5314.9850298326955</v>
      </c>
      <c r="J59" s="16">
        <v>5535.6640255079246</v>
      </c>
      <c r="K59" s="16">
        <v>6380.6974586243932</v>
      </c>
      <c r="L59" s="16">
        <v>8552.6152437187593</v>
      </c>
      <c r="M59" s="16">
        <v>9430.286867317267</v>
      </c>
      <c r="N59" s="16">
        <v>10949.740839439119</v>
      </c>
      <c r="O59" s="16">
        <v>12688.262555974658</v>
      </c>
      <c r="P59" s="16">
        <v>14470.715058101243</v>
      </c>
      <c r="Q59" s="34">
        <v>14506.454714884025</v>
      </c>
      <c r="R59" s="34">
        <v>9957.3655178403296</v>
      </c>
    </row>
    <row r="60" spans="2:18" x14ac:dyDescent="0.2">
      <c r="B60" s="11"/>
      <c r="C60" s="19"/>
      <c r="D60" s="15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34"/>
      <c r="R60" s="34"/>
    </row>
    <row r="61" spans="2:18" x14ac:dyDescent="0.2">
      <c r="B61" s="11"/>
      <c r="C61" s="14" t="s">
        <v>14</v>
      </c>
      <c r="D61" s="15"/>
      <c r="E61" s="16">
        <v>17748.860664804153</v>
      </c>
      <c r="F61" s="16">
        <v>21793.337787984005</v>
      </c>
      <c r="G61" s="16">
        <v>22887.410936175766</v>
      </c>
      <c r="H61" s="16">
        <v>23810.554709606062</v>
      </c>
      <c r="I61" s="16">
        <v>25977.359238538978</v>
      </c>
      <c r="J61" s="16">
        <v>27725.813843318676</v>
      </c>
      <c r="K61" s="16">
        <v>30111.031671100503</v>
      </c>
      <c r="L61" s="16">
        <v>31875.271120820787</v>
      </c>
      <c r="M61" s="16">
        <v>34690.670372866429</v>
      </c>
      <c r="N61" s="16">
        <v>38634.81627392154</v>
      </c>
      <c r="O61" s="16">
        <v>42511.561783436198</v>
      </c>
      <c r="P61" s="16">
        <v>48074.829625137849</v>
      </c>
      <c r="Q61" s="34">
        <v>53971.027828747436</v>
      </c>
      <c r="R61" s="34">
        <v>53767.250900902836</v>
      </c>
    </row>
    <row r="62" spans="2:18" x14ac:dyDescent="0.2">
      <c r="B62" s="11"/>
      <c r="C62" s="19"/>
      <c r="D62" s="15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34"/>
      <c r="R62" s="34"/>
    </row>
    <row r="63" spans="2:18" x14ac:dyDescent="0.2">
      <c r="B63" s="11"/>
      <c r="C63" s="14" t="s">
        <v>15</v>
      </c>
      <c r="D63" s="15"/>
      <c r="E63" s="16">
        <v>13512.862929063798</v>
      </c>
      <c r="F63" s="16">
        <v>14694.078704735359</v>
      </c>
      <c r="G63" s="16">
        <v>15885.006907407096</v>
      </c>
      <c r="H63" s="16">
        <v>18171.730404396832</v>
      </c>
      <c r="I63" s="16">
        <v>20514.638775083462</v>
      </c>
      <c r="J63" s="16">
        <v>22599.796436623612</v>
      </c>
      <c r="K63" s="16">
        <v>25583.573083932417</v>
      </c>
      <c r="L63" s="16">
        <v>26888.394984933846</v>
      </c>
      <c r="M63" s="16">
        <v>29378.785477133868</v>
      </c>
      <c r="N63" s="16">
        <v>32475.055514001364</v>
      </c>
      <c r="O63" s="16">
        <v>36021.645256918979</v>
      </c>
      <c r="P63" s="16">
        <v>39289.389396611135</v>
      </c>
      <c r="Q63" s="34">
        <v>43891.733648343376</v>
      </c>
      <c r="R63" s="34">
        <v>47050.715115944593</v>
      </c>
    </row>
    <row r="64" spans="2:18" x14ac:dyDescent="0.2">
      <c r="B64" s="11"/>
      <c r="C64" s="23" t="s">
        <v>16</v>
      </c>
      <c r="D64" s="15"/>
      <c r="E64" s="16">
        <v>3039.7154022535533</v>
      </c>
      <c r="F64" s="16">
        <v>2579.2558856938931</v>
      </c>
      <c r="G64" s="16">
        <v>2353.1987240267472</v>
      </c>
      <c r="H64" s="16">
        <v>2736.454846911367</v>
      </c>
      <c r="I64" s="16">
        <v>3302.528221042855</v>
      </c>
      <c r="J64" s="16">
        <v>3814.2748549877178</v>
      </c>
      <c r="K64" s="16">
        <v>4289.9601635952386</v>
      </c>
      <c r="L64" s="16">
        <v>4778.0129583438174</v>
      </c>
      <c r="M64" s="16">
        <v>5029.0353408442479</v>
      </c>
      <c r="N64" s="16">
        <v>5555.7937083475945</v>
      </c>
      <c r="O64" s="16">
        <v>6619.7393930386088</v>
      </c>
      <c r="P64" s="16">
        <v>6242.0537316948939</v>
      </c>
      <c r="Q64" s="34">
        <v>7709.440605150402</v>
      </c>
      <c r="R64" s="34">
        <v>9060.5644531908947</v>
      </c>
    </row>
    <row r="65" spans="2:18" x14ac:dyDescent="0.2">
      <c r="B65" s="11"/>
      <c r="C65" s="23" t="s">
        <v>27</v>
      </c>
      <c r="D65" s="15"/>
      <c r="E65" s="16">
        <v>10473.147526810244</v>
      </c>
      <c r="F65" s="16">
        <v>12114.822819041465</v>
      </c>
      <c r="G65" s="16">
        <v>13531.80818338035</v>
      </c>
      <c r="H65" s="16">
        <v>15435.275557485467</v>
      </c>
      <c r="I65" s="16">
        <v>17212.110554040606</v>
      </c>
      <c r="J65" s="16">
        <v>18785.521581635894</v>
      </c>
      <c r="K65" s="16">
        <v>21293.612920337178</v>
      </c>
      <c r="L65" s="16">
        <v>22110.382026590029</v>
      </c>
      <c r="M65" s="16">
        <v>24349.750136289622</v>
      </c>
      <c r="N65" s="16">
        <v>26919.261805653769</v>
      </c>
      <c r="O65" s="16">
        <v>29401.905863880369</v>
      </c>
      <c r="P65" s="16">
        <v>33047.335664916245</v>
      </c>
      <c r="Q65" s="34">
        <v>36182.293043192971</v>
      </c>
      <c r="R65" s="34">
        <v>37990.150662753695</v>
      </c>
    </row>
    <row r="66" spans="2:18" x14ac:dyDescent="0.2">
      <c r="B66" s="11"/>
      <c r="C66" s="19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34"/>
      <c r="R66" s="34"/>
    </row>
    <row r="67" spans="2:18" x14ac:dyDescent="0.2">
      <c r="B67" s="11"/>
      <c r="C67" s="14" t="s">
        <v>18</v>
      </c>
      <c r="D67" s="15"/>
      <c r="E67" s="16">
        <v>4235.9977357044381</v>
      </c>
      <c r="F67" s="16">
        <v>7099.2583096444814</v>
      </c>
      <c r="G67" s="16">
        <v>7002.4047115993717</v>
      </c>
      <c r="H67" s="16">
        <v>5638.8236618355895</v>
      </c>
      <c r="I67" s="16">
        <v>5462.7233891312844</v>
      </c>
      <c r="J67" s="16">
        <v>5126.0243536087446</v>
      </c>
      <c r="K67" s="16">
        <v>4527.4644079463451</v>
      </c>
      <c r="L67" s="16">
        <v>4986.8807942529575</v>
      </c>
      <c r="M67" s="16">
        <v>5311.8935729789719</v>
      </c>
      <c r="N67" s="16">
        <v>6159.7648360811809</v>
      </c>
      <c r="O67" s="16">
        <v>6489.9154036481241</v>
      </c>
      <c r="P67" s="16">
        <v>9499.8297456362307</v>
      </c>
      <c r="Q67" s="34">
        <v>11576.853074614062</v>
      </c>
      <c r="R67" s="34">
        <v>9021.3390685441609</v>
      </c>
    </row>
    <row r="68" spans="2:18" x14ac:dyDescent="0.2">
      <c r="B68" s="11"/>
      <c r="C68" s="23" t="s">
        <v>19</v>
      </c>
      <c r="D68" s="15"/>
      <c r="E68" s="16">
        <v>4206.1956440841022</v>
      </c>
      <c r="F68" s="16">
        <v>6924.2373615412516</v>
      </c>
      <c r="G68" s="16">
        <v>6990.4474589261945</v>
      </c>
      <c r="H68" s="16">
        <v>5400.6692365846238</v>
      </c>
      <c r="I68" s="16">
        <v>5774.9973134824158</v>
      </c>
      <c r="J68" s="16">
        <v>5938.5082929207319</v>
      </c>
      <c r="K68" s="16">
        <v>5416.3186964526149</v>
      </c>
      <c r="L68" s="16">
        <v>5527.4194467490224</v>
      </c>
      <c r="M68" s="16">
        <v>6297.6116873888859</v>
      </c>
      <c r="N68" s="16">
        <v>7142.5808287399941</v>
      </c>
      <c r="O68" s="16">
        <v>7447.8375374826119</v>
      </c>
      <c r="P68" s="16">
        <v>9650.817281878537</v>
      </c>
      <c r="Q68" s="34">
        <v>10843.862730844161</v>
      </c>
      <c r="R68" s="34">
        <v>9698.9046462312672</v>
      </c>
    </row>
    <row r="69" spans="2:18" ht="16" thickBot="1" x14ac:dyDescent="0.25">
      <c r="B69" s="8"/>
      <c r="C69" s="24" t="s">
        <v>20</v>
      </c>
      <c r="D69" s="25"/>
      <c r="E69" s="26">
        <v>29.802091620335592</v>
      </c>
      <c r="F69" s="26">
        <v>175.02094810322933</v>
      </c>
      <c r="G69" s="26">
        <v>11.957252673177464</v>
      </c>
      <c r="H69" s="26">
        <v>238.15442525096529</v>
      </c>
      <c r="I69" s="26">
        <v>-312.27392435113103</v>
      </c>
      <c r="J69" s="26">
        <v>-812.48393931198711</v>
      </c>
      <c r="K69" s="26">
        <v>-888.85428850627011</v>
      </c>
      <c r="L69" s="26">
        <v>-540.53865249606474</v>
      </c>
      <c r="M69" s="26">
        <v>-985.71811440991439</v>
      </c>
      <c r="N69" s="26">
        <v>-982.81599265881312</v>
      </c>
      <c r="O69" s="26">
        <v>-957.92213383448745</v>
      </c>
      <c r="P69" s="26">
        <v>-150.98753624230551</v>
      </c>
      <c r="Q69" s="48">
        <v>732.99034376990141</v>
      </c>
      <c r="R69" s="34">
        <v>-677.56557768710707</v>
      </c>
    </row>
    <row r="70" spans="2:18" ht="16" thickTop="1" x14ac:dyDescent="0.2">
      <c r="C70" s="4"/>
    </row>
    <row r="71" spans="2:18" x14ac:dyDescent="0.2">
      <c r="C71" s="3" t="s">
        <v>21</v>
      </c>
    </row>
    <row r="72" spans="2:18" x14ac:dyDescent="0.2">
      <c r="C72" s="3" t="s">
        <v>22</v>
      </c>
    </row>
    <row r="73" spans="2:18" x14ac:dyDescent="0.2">
      <c r="F73" s="28"/>
      <c r="G73" s="28"/>
      <c r="H73" s="28"/>
      <c r="I73" s="28"/>
      <c r="J73" s="28"/>
      <c r="K73" s="28"/>
      <c r="L73" s="28"/>
      <c r="M73" s="28"/>
      <c r="N73" s="28"/>
    </row>
    <row r="74" spans="2:18" x14ac:dyDescent="0.2">
      <c r="C74" s="2" t="s">
        <v>28</v>
      </c>
      <c r="F74" s="16"/>
      <c r="G74" s="16"/>
      <c r="H74" s="16"/>
      <c r="I74" s="16"/>
      <c r="J74" s="16"/>
      <c r="K74" s="16"/>
      <c r="L74" s="16"/>
      <c r="M74" s="16"/>
      <c r="N74" s="16"/>
    </row>
    <row r="75" spans="2:18" x14ac:dyDescent="0.2">
      <c r="C75" s="4"/>
    </row>
    <row r="76" spans="2:18" x14ac:dyDescent="0.2">
      <c r="B76" s="5"/>
      <c r="C76" s="6"/>
      <c r="D76" s="5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18" ht="16" thickBot="1" x14ac:dyDescent="0.25">
      <c r="B77" s="8"/>
      <c r="C77" s="9"/>
      <c r="D77" s="8"/>
      <c r="E77" s="10">
        <v>2007</v>
      </c>
      <c r="F77" s="10">
        <f>E77+1</f>
        <v>2008</v>
      </c>
      <c r="G77" s="10">
        <f t="shared" ref="G77:N77" si="1">F77+1</f>
        <v>2009</v>
      </c>
      <c r="H77" s="10">
        <f t="shared" si="1"/>
        <v>2010</v>
      </c>
      <c r="I77" s="10">
        <f t="shared" si="1"/>
        <v>2011</v>
      </c>
      <c r="J77" s="10">
        <f t="shared" si="1"/>
        <v>2012</v>
      </c>
      <c r="K77" s="10">
        <f t="shared" si="1"/>
        <v>2013</v>
      </c>
      <c r="L77" s="10">
        <f t="shared" si="1"/>
        <v>2014</v>
      </c>
      <c r="M77" s="10">
        <f t="shared" si="1"/>
        <v>2015</v>
      </c>
      <c r="N77" s="10">
        <f t="shared" si="1"/>
        <v>2016</v>
      </c>
      <c r="O77" s="10">
        <v>2017</v>
      </c>
      <c r="P77" s="10">
        <v>2018</v>
      </c>
      <c r="Q77" s="10">
        <v>2019</v>
      </c>
      <c r="R77" s="10">
        <v>2020</v>
      </c>
    </row>
    <row r="78" spans="2:18" ht="16" thickTop="1" x14ac:dyDescent="0.2">
      <c r="B78" s="11"/>
      <c r="C78" s="12"/>
      <c r="D78" s="13"/>
    </row>
    <row r="79" spans="2:18" x14ac:dyDescent="0.2">
      <c r="B79" s="11"/>
      <c r="C79" s="14" t="s">
        <v>4</v>
      </c>
      <c r="D79" s="15"/>
      <c r="E79" s="16"/>
      <c r="F79" s="28">
        <f>+F10/E10-1</f>
        <v>2.2891867158166823E-2</v>
      </c>
      <c r="G79" s="28">
        <f>+G10/F10-1</f>
        <v>5.4727068959135927E-2</v>
      </c>
      <c r="H79" s="28">
        <f>+H10/G10-1</f>
        <v>-2.307763458401757E-2</v>
      </c>
      <c r="I79" s="28">
        <f>+I10/H10-1</f>
        <v>1.8773199872489155E-2</v>
      </c>
      <c r="J79" s="28">
        <f>+J10/I10-1</f>
        <v>2.0778722695476981E-2</v>
      </c>
      <c r="K79" s="28">
        <f>+K10/J10-1</f>
        <v>-5.0388973747288679E-2</v>
      </c>
      <c r="L79" s="28">
        <f>+L10/K10-1</f>
        <v>1.5858776263280694E-2</v>
      </c>
      <c r="M79" s="28">
        <f>+M10/L10-1</f>
        <v>-1.5289974690800956E-2</v>
      </c>
      <c r="N79" s="28">
        <f>+N10/M10-1</f>
        <v>1.3454654245660835E-2</v>
      </c>
      <c r="O79" s="28">
        <f>+O10/N10-1</f>
        <v>1.2929057108539643E-2</v>
      </c>
      <c r="P79" s="28">
        <f>+P10/O10-1</f>
        <v>3.5434929790423286E-3</v>
      </c>
      <c r="Q79" s="28">
        <f>+Q10/P10-1</f>
        <v>5.9328103339136185E-2</v>
      </c>
      <c r="R79" s="28">
        <f>+R10/Q10-1</f>
        <v>5.6720932861253903E-3</v>
      </c>
    </row>
    <row r="80" spans="2:18" x14ac:dyDescent="0.2">
      <c r="B80" s="11"/>
      <c r="C80" s="14" t="s">
        <v>5</v>
      </c>
      <c r="D80" s="15"/>
      <c r="E80" s="16"/>
      <c r="F80" s="28">
        <f>+F11/E11-1</f>
        <v>7.1311785363668667E-2</v>
      </c>
      <c r="G80" s="28">
        <f>+G11/F11-1</f>
        <v>-5.6637793300314154E-2</v>
      </c>
      <c r="H80" s="28">
        <f>+H11/G11-1</f>
        <v>1.7940050621060077E-2</v>
      </c>
      <c r="I80" s="28">
        <f>+I11/H11-1</f>
        <v>5.5290222420285584E-3</v>
      </c>
      <c r="J80" s="28">
        <f>+J11/I11-1</f>
        <v>9.1488684495537598E-2</v>
      </c>
      <c r="K80" s="28">
        <f>+K11/J11-1</f>
        <v>0.2729059755740344</v>
      </c>
      <c r="L80" s="28">
        <f>+L11/K11-1</f>
        <v>6.9566278374452617E-2</v>
      </c>
      <c r="M80" s="28">
        <f>+M11/L11-1</f>
        <v>6.694881133188324E-2</v>
      </c>
      <c r="N80" s="28">
        <f>+N11/M11-1</f>
        <v>4.7866875136487241E-2</v>
      </c>
      <c r="O80" s="28">
        <f>+O11/N11-1</f>
        <v>5.8018866903586819E-2</v>
      </c>
      <c r="P80" s="28">
        <f>+P11/O11-1</f>
        <v>1.9897900385347222E-2</v>
      </c>
      <c r="Q80" s="28">
        <f>+Q11/P11-1</f>
        <v>6.7729808147169557E-2</v>
      </c>
      <c r="R80" s="28">
        <f>+R11/Q11-1</f>
        <v>-0.2947895465041861</v>
      </c>
    </row>
    <row r="81" spans="2:18" x14ac:dyDescent="0.2">
      <c r="B81" s="11"/>
      <c r="C81" s="14" t="s">
        <v>6</v>
      </c>
      <c r="D81" s="15"/>
      <c r="E81" s="16"/>
      <c r="F81" s="28">
        <f>+F12/E12-1</f>
        <v>7.8053932881018584E-2</v>
      </c>
      <c r="G81" s="28">
        <f>+G12/F12-1</f>
        <v>-5.7248239242406407E-2</v>
      </c>
      <c r="H81" s="28">
        <f>+H12/G12-1</f>
        <v>5.6301855332570039E-3</v>
      </c>
      <c r="I81" s="28">
        <f>+I12/H12-1</f>
        <v>1.0492896488762948E-2</v>
      </c>
      <c r="J81" s="28">
        <f>+J12/I12-1</f>
        <v>2.6362526641291462E-2</v>
      </c>
      <c r="K81" s="28">
        <f>+K12/J12-1</f>
        <v>4.0102113959639141E-3</v>
      </c>
      <c r="L81" s="28">
        <f>+L12/K12-1</f>
        <v>2.9585440730099055E-2</v>
      </c>
      <c r="M81" s="28">
        <f>+M12/L12-1</f>
        <v>2.4934581824165081E-2</v>
      </c>
      <c r="N81" s="28">
        <f>+N12/M12-1</f>
        <v>4.5535399305162372E-2</v>
      </c>
      <c r="O81" s="28">
        <f>+O12/N12-1</f>
        <v>5.0615238978555022E-2</v>
      </c>
      <c r="P81" s="30">
        <f>+P12/O12-1</f>
        <v>8.4417100191449546E-3</v>
      </c>
      <c r="Q81" s="28">
        <f>+Q12/P12-1</f>
        <v>4.9755031242195935E-2</v>
      </c>
      <c r="R81" s="28">
        <f>+R12/Q12-1</f>
        <v>-6.5336889448046276E-2</v>
      </c>
    </row>
    <row r="82" spans="2:18" x14ac:dyDescent="0.2">
      <c r="B82" s="11"/>
      <c r="C82" s="14"/>
      <c r="D82" s="15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2:18" x14ac:dyDescent="0.2">
      <c r="B83" s="11"/>
      <c r="C83" s="18" t="s">
        <v>7</v>
      </c>
      <c r="D83" s="15"/>
      <c r="E83" s="16"/>
      <c r="F83" s="28">
        <f>+F14/E14-1</f>
        <v>0.16687631080987253</v>
      </c>
      <c r="G83" s="28">
        <f>+G14/F14-1</f>
        <v>-6.1013541981191466E-2</v>
      </c>
      <c r="H83" s="28">
        <f>+H14/G14-1</f>
        <v>6.1933883903018128E-2</v>
      </c>
      <c r="I83" s="28">
        <f>+I14/H14-1</f>
        <v>6.3584645297034781E-2</v>
      </c>
      <c r="J83" s="28">
        <f>+J14/I14-1</f>
        <v>7.934541365980663E-2</v>
      </c>
      <c r="K83" s="28">
        <f>+K14/J14-1</f>
        <v>-5.9078254223594584E-3</v>
      </c>
      <c r="L83" s="28">
        <f>+L14/K14-1</f>
        <v>6.2233605708074569E-2</v>
      </c>
      <c r="M83" s="28">
        <f>+M14/L14-1</f>
        <v>-2.2743969170788692E-3</v>
      </c>
      <c r="N83" s="28">
        <f>+N14/M14-1</f>
        <v>0.18595053845683873</v>
      </c>
      <c r="O83" s="28">
        <f>+O14/N14-1</f>
        <v>0.16352254165052393</v>
      </c>
      <c r="P83" s="28">
        <f>+P14/O14-1</f>
        <v>-8.9360554258052116E-2</v>
      </c>
      <c r="Q83" s="28">
        <f>+Q14/P14-1</f>
        <v>0.24197997784037395</v>
      </c>
      <c r="R83" s="28">
        <f>+R14/Q14-1</f>
        <v>0.19195674747514802</v>
      </c>
    </row>
    <row r="84" spans="2:18" x14ac:dyDescent="0.2">
      <c r="B84" s="11"/>
      <c r="C84" s="19"/>
      <c r="D84" s="15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2:18" x14ac:dyDescent="0.2">
      <c r="B85" s="11"/>
      <c r="C85" s="14" t="s">
        <v>8</v>
      </c>
      <c r="D85" s="15"/>
      <c r="E85" s="16"/>
      <c r="F85" s="28">
        <f>+F16/E16-1</f>
        <v>5.9189580638911554E-2</v>
      </c>
      <c r="G85" s="28">
        <f>+G16/F16-1</f>
        <v>-2.4619651090113437E-2</v>
      </c>
      <c r="H85" s="28">
        <f>+H16/G16-1</f>
        <v>-2.9901809610075603E-3</v>
      </c>
      <c r="I85" s="28">
        <f>+I16/H16-1</f>
        <v>1.1442992401539342E-2</v>
      </c>
      <c r="J85" s="28">
        <f>+J16/I16-1</f>
        <v>3.1083961888581424E-2</v>
      </c>
      <c r="K85" s="28">
        <f>+K16/J16-1</f>
        <v>2.0409937139055589E-2</v>
      </c>
      <c r="L85" s="28">
        <f>+L16/K16-1</f>
        <v>3.1093635146290932E-2</v>
      </c>
      <c r="M85" s="28">
        <f>+M16/L16-1</f>
        <v>2.085106375202983E-2</v>
      </c>
      <c r="N85" s="28">
        <f>+N16/M16-1</f>
        <v>3.4314381968863161E-2</v>
      </c>
      <c r="O85" s="28">
        <f>+O16/N16-1</f>
        <v>3.916206198556571E-2</v>
      </c>
      <c r="P85" s="28">
        <f>+P16/O16-1</f>
        <v>1.1728256710164198E-2</v>
      </c>
      <c r="Q85" s="28">
        <f>+Q16/P16-1</f>
        <v>5.070095875873637E-2</v>
      </c>
      <c r="R85" s="28">
        <f>+R16/Q16-1</f>
        <v>-9.430867590127856E-2</v>
      </c>
    </row>
    <row r="86" spans="2:18" x14ac:dyDescent="0.2">
      <c r="B86" s="11"/>
      <c r="C86" s="19"/>
      <c r="D86" s="15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2:18" x14ac:dyDescent="0.2">
      <c r="B87" s="11"/>
      <c r="C87" s="14" t="s">
        <v>9</v>
      </c>
      <c r="D87" s="15"/>
      <c r="E87" s="16"/>
      <c r="F87" s="28">
        <f>+F18/E18-1</f>
        <v>0.17994302330690126</v>
      </c>
      <c r="G87" s="28">
        <f>+G18/F18-1</f>
        <v>-0.23332041886934241</v>
      </c>
      <c r="H87" s="28">
        <f>+H18/G18-1</f>
        <v>0.15525489124642755</v>
      </c>
      <c r="I87" s="28">
        <f>+I18/H18-1</f>
        <v>7.6603787186504624E-2</v>
      </c>
      <c r="J87" s="28">
        <f>+J18/I18-1</f>
        <v>1.7312014557852917E-2</v>
      </c>
      <c r="K87" s="28">
        <f>+K18/J18-1</f>
        <v>5.7604983256569264E-2</v>
      </c>
      <c r="L87" s="28">
        <f>+L18/K18-1</f>
        <v>6.2973978859406587E-2</v>
      </c>
      <c r="M87" s="28">
        <f>+M18/L18-1</f>
        <v>0.16206150375926809</v>
      </c>
      <c r="N87" s="28">
        <f>+N18/M18-1</f>
        <v>0.10153719833914687</v>
      </c>
      <c r="O87" s="28">
        <f>+O18/N18-1</f>
        <v>4.1094222953963699E-2</v>
      </c>
      <c r="P87" s="28">
        <f>+P18/O18-1</f>
        <v>0.23973979799588374</v>
      </c>
      <c r="Q87" s="28">
        <f>+Q18/P18-1</f>
        <v>-1.1157269005811377E-2</v>
      </c>
      <c r="R87" s="28">
        <f>+R18/Q18-1</f>
        <v>0.13273315858572099</v>
      </c>
    </row>
    <row r="88" spans="2:18" x14ac:dyDescent="0.2">
      <c r="B88" s="11"/>
      <c r="C88" s="19"/>
      <c r="D88" s="15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2:18" x14ac:dyDescent="0.2">
      <c r="B89" s="11"/>
      <c r="C89" s="49" t="s">
        <v>10</v>
      </c>
      <c r="D89" s="50"/>
      <c r="E89" s="51"/>
      <c r="F89" s="52">
        <f>+F20/E20-1</f>
        <v>6.7126325421813071E-2</v>
      </c>
      <c r="G89" s="52">
        <f>+G20/F20-1</f>
        <v>-3.9787086129156601E-2</v>
      </c>
      <c r="H89" s="52">
        <f>+H20/G20-1</f>
        <v>6.1923974617690281E-3</v>
      </c>
      <c r="I89" s="52">
        <f>+I20/H20-1</f>
        <v>1.5784270512266163E-2</v>
      </c>
      <c r="J89" s="52">
        <f>+J20/I20-1</f>
        <v>3.0111481149497576E-2</v>
      </c>
      <c r="K89" s="52">
        <f>+K20/J20-1</f>
        <v>2.30037623242898E-2</v>
      </c>
      <c r="L89" s="52">
        <f>+L20/K20-1</f>
        <v>3.3392031128766986E-2</v>
      </c>
      <c r="M89" s="52">
        <f>+M20/L20-1</f>
        <v>3.1322980724057592E-2</v>
      </c>
      <c r="N89" s="52">
        <f>+N20/M20-1</f>
        <v>3.993146064408637E-2</v>
      </c>
      <c r="O89" s="52">
        <f>+O20/N20-1</f>
        <v>3.9333075943529749E-2</v>
      </c>
      <c r="P89" s="52">
        <f>+P20/O20-1</f>
        <v>3.1943565149962883E-2</v>
      </c>
      <c r="Q89" s="52">
        <f>+Q20/P20-1</f>
        <v>4.4112321301794433E-2</v>
      </c>
      <c r="R89" s="52">
        <f>+R20/Q20-1</f>
        <v>-7.1406115910702672E-2</v>
      </c>
    </row>
    <row r="90" spans="2:18" x14ac:dyDescent="0.2">
      <c r="B90" s="11"/>
      <c r="C90" s="19"/>
      <c r="D90" s="15"/>
      <c r="E90" s="16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2:18" x14ac:dyDescent="0.2">
      <c r="B91" s="11"/>
      <c r="C91" s="14" t="s">
        <v>11</v>
      </c>
      <c r="D91" s="15"/>
      <c r="E91" s="16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2:18" x14ac:dyDescent="0.2">
      <c r="B92" s="11"/>
      <c r="C92" s="21" t="s">
        <v>12</v>
      </c>
      <c r="D92" s="22"/>
      <c r="E92" s="16"/>
      <c r="F92" s="28">
        <f>+F23/E23-1</f>
        <v>0.37025828598060273</v>
      </c>
      <c r="G92" s="28">
        <f>+G23/F23-1</f>
        <v>-0.17823412411598716</v>
      </c>
      <c r="H92" s="28">
        <f>+H23/G23-1</f>
        <v>-5.8912627836153253E-2</v>
      </c>
      <c r="I92" s="28">
        <f>+I23/H23-1</f>
        <v>2.5306630175256029E-2</v>
      </c>
      <c r="J92" s="28">
        <f>+J23/I23-1</f>
        <v>-3.4501177449993037E-2</v>
      </c>
      <c r="K92" s="28">
        <f>+K23/J23-1</f>
        <v>0.10940703006975028</v>
      </c>
      <c r="L92" s="28">
        <f>+L23/K23-1</f>
        <v>6.9716841615672376E-2</v>
      </c>
      <c r="M92" s="28">
        <f>+M23/L23-1</f>
        <v>6.5457871586194427E-2</v>
      </c>
      <c r="N92" s="28">
        <f>+N23/M23-1</f>
        <v>4.8408741378499265E-2</v>
      </c>
      <c r="O92" s="28">
        <f>+O23/N23-1</f>
        <v>0.23674602170316406</v>
      </c>
      <c r="P92" s="28">
        <f>+P23/O23-1</f>
        <v>0.11138021447354962</v>
      </c>
      <c r="Q92" s="28">
        <f>+Q23/P23-1</f>
        <v>4.5515625289596739E-2</v>
      </c>
      <c r="R92" s="28">
        <f>+R23/Q23-1</f>
        <v>-0.16586465269647066</v>
      </c>
    </row>
    <row r="93" spans="2:18" x14ac:dyDescent="0.2">
      <c r="B93" s="11"/>
      <c r="C93" s="21" t="s">
        <v>13</v>
      </c>
      <c r="D93" s="22"/>
      <c r="E93" s="16"/>
      <c r="F93" s="28">
        <f>+F24/E24-1</f>
        <v>0.12615595815414871</v>
      </c>
      <c r="G93" s="28">
        <f>+G24/F24-1</f>
        <v>-0.24593476294008909</v>
      </c>
      <c r="H93" s="28">
        <f>+H24/G24-1</f>
        <v>5.6849915118214467E-2</v>
      </c>
      <c r="I93" s="28">
        <f>+I24/H24-1</f>
        <v>6.4456660503637853E-2</v>
      </c>
      <c r="J93" s="28">
        <f>+J24/I24-1</f>
        <v>-4.961504853604104E-2</v>
      </c>
      <c r="K93" s="28">
        <f>+K24/J24-1</f>
        <v>0.10582381883406788</v>
      </c>
      <c r="L93" s="28">
        <f>+L24/K24-1</f>
        <v>0.39355437085181699</v>
      </c>
      <c r="M93" s="28">
        <f>+M24/L24-1</f>
        <v>-6.419081742203514E-3</v>
      </c>
      <c r="N93" s="28">
        <f>+N24/M24-1</f>
        <v>-9.8012165717649147E-3</v>
      </c>
      <c r="O93" s="28">
        <f>+O24/N24-1</f>
        <v>0.45395970850157186</v>
      </c>
      <c r="P93" s="28">
        <f>+P24/O24-1</f>
        <v>2.4492977783103553E-2</v>
      </c>
      <c r="Q93" s="28">
        <f>+Q24/P24-1</f>
        <v>0.10912190995248761</v>
      </c>
      <c r="R93" s="28">
        <f>+R24/Q24-1</f>
        <v>-0.36635727066711621</v>
      </c>
    </row>
    <row r="94" spans="2:18" x14ac:dyDescent="0.2">
      <c r="B94" s="11"/>
      <c r="C94" s="19"/>
      <c r="D94" s="15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2:18" x14ac:dyDescent="0.2">
      <c r="B95" s="11"/>
      <c r="C95" s="14" t="s">
        <v>14</v>
      </c>
      <c r="D95" s="15"/>
      <c r="E95" s="16"/>
      <c r="F95" s="28">
        <f>+F26/E26-1</f>
        <v>0.15850408564666485</v>
      </c>
      <c r="G95" s="28">
        <f>+G26/F26-1</f>
        <v>-4.699546112859132E-2</v>
      </c>
      <c r="H95" s="28">
        <f>+H26/G26-1</f>
        <v>-2.6805972823170654E-2</v>
      </c>
      <c r="I95" s="28">
        <f>+I26/H26-1</f>
        <v>8.902288485123977E-3</v>
      </c>
      <c r="J95" s="28">
        <f>+J26/I26-1</f>
        <v>2.5011708662435961E-2</v>
      </c>
      <c r="K95" s="28">
        <f>+K26/J26-1</f>
        <v>3.4637917729491985E-2</v>
      </c>
      <c r="L95" s="28">
        <f>+L26/K26-1</f>
        <v>-3.2419134655257364E-2</v>
      </c>
      <c r="M95" s="28">
        <f>+M26/L26-1</f>
        <v>5.6576206039031351E-2</v>
      </c>
      <c r="N95" s="28">
        <f>+N26/M26-1</f>
        <v>5.7997519389794805E-2</v>
      </c>
      <c r="O95" s="28">
        <f>+O26/N26-1</f>
        <v>1.8150088910862117E-3</v>
      </c>
      <c r="P95" s="28">
        <f>+P26/O26-1</f>
        <v>7.3341030755766479E-2</v>
      </c>
      <c r="Q95" s="28">
        <f>+Q26/P26-1</f>
        <v>1.9874722989913662E-2</v>
      </c>
      <c r="R95" s="28">
        <f>+R26/Q26-1</f>
        <v>3.1776353894110709E-3</v>
      </c>
    </row>
    <row r="96" spans="2:18" x14ac:dyDescent="0.2">
      <c r="B96" s="11"/>
      <c r="C96" s="19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2:18" x14ac:dyDescent="0.2">
      <c r="B97" s="11"/>
      <c r="C97" s="14" t="s">
        <v>15</v>
      </c>
      <c r="D97" s="15"/>
      <c r="E97" s="16"/>
      <c r="F97" s="28"/>
      <c r="G97" s="28"/>
      <c r="H97" s="28"/>
      <c r="I97" s="28"/>
      <c r="J97" s="28"/>
      <c r="K97" s="28"/>
      <c r="L97" s="28"/>
      <c r="M97" s="28">
        <f>+M28/L28-1</f>
        <v>2.622255699718079E-2</v>
      </c>
      <c r="N97" s="28">
        <f>+N28/M28-1</f>
        <v>3.171685692012427E-2</v>
      </c>
      <c r="O97" s="28">
        <f>+O28/N28-1</f>
        <v>2.9248962196496198E-2</v>
      </c>
      <c r="P97" s="28">
        <f>+P28/O28-1</f>
        <v>-2.5051685581772842E-2</v>
      </c>
      <c r="Q97" s="28">
        <f>+Q28/P28-1</f>
        <v>2.7167011425451859E-2</v>
      </c>
      <c r="R97" s="28">
        <f>+R28/Q28-1</f>
        <v>3.564230162436588E-2</v>
      </c>
    </row>
    <row r="98" spans="2:18" x14ac:dyDescent="0.2">
      <c r="B98" s="11"/>
      <c r="C98" s="23" t="s">
        <v>16</v>
      </c>
      <c r="D98" s="15"/>
      <c r="E98" s="16"/>
      <c r="F98" s="28">
        <f>+F29/E29-1</f>
        <v>-0.15988608528974735</v>
      </c>
      <c r="G98" s="28">
        <f>+G29/F29-1</f>
        <v>-0.13883869394280945</v>
      </c>
      <c r="H98" s="28">
        <f>+H29/G29-1</f>
        <v>-5.1520333694322629E-2</v>
      </c>
      <c r="I98" s="28">
        <f>+I29/H29-1</f>
        <v>2.3732145808480265E-2</v>
      </c>
      <c r="J98" s="28">
        <f>+J29/I29-1</f>
        <v>-1.7861757365114084E-3</v>
      </c>
      <c r="K98" s="28">
        <f>+K29/J29-1</f>
        <v>2.4710256105134887E-2</v>
      </c>
      <c r="L98" s="28">
        <f>+L29/K29-1</f>
        <v>2.894442246220863E-2</v>
      </c>
      <c r="M98" s="28">
        <f>+M29/L29-1</f>
        <v>5.1780864191828258E-3</v>
      </c>
      <c r="N98" s="28">
        <f>+N29/M29-1</f>
        <v>-2.8884617238118526E-3</v>
      </c>
      <c r="O98" s="28">
        <f>+O29/N29-1</f>
        <v>0.13915913924431011</v>
      </c>
      <c r="P98" s="28">
        <f>+P29/O29-1</f>
        <v>-0.3660311325920701</v>
      </c>
      <c r="Q98" s="28">
        <f>+Q29/P29-1</f>
        <v>2.3269487071786443E-4</v>
      </c>
      <c r="R98" s="28">
        <f>+R29/Q29-1</f>
        <v>0.24349223964833389</v>
      </c>
    </row>
    <row r="99" spans="2:18" x14ac:dyDescent="0.2">
      <c r="B99" s="11"/>
      <c r="C99" s="23" t="s">
        <v>17</v>
      </c>
      <c r="D99" s="15"/>
      <c r="E99" s="16"/>
      <c r="F99" s="28">
        <f>+F30/E30-1</f>
        <v>6.1346203632741458E-2</v>
      </c>
      <c r="G99" s="28">
        <f>+G30/F30-1</f>
        <v>2.5267146036838106E-2</v>
      </c>
      <c r="H99" s="28">
        <f>+H30/G30-1</f>
        <v>4.5806411306105632E-2</v>
      </c>
      <c r="I99" s="28">
        <f>+I30/H30-1</f>
        <v>2.3044696435677636E-2</v>
      </c>
      <c r="J99" s="28">
        <f>+J30/I30-1</f>
        <v>3.0378123476426211E-2</v>
      </c>
      <c r="K99" s="28">
        <f>+K30/J30-1</f>
        <v>6.7392176267493387E-2</v>
      </c>
      <c r="L99" s="28">
        <f>+L30/K30-1</f>
        <v>-2.5996937928332797E-2</v>
      </c>
      <c r="M99" s="28">
        <f>+M30/L30-1</f>
        <v>2.9843538883612242E-2</v>
      </c>
      <c r="N99" s="28">
        <f>+N30/M30-1</f>
        <v>3.7528553920922691E-2</v>
      </c>
      <c r="O99" s="28">
        <f>+O30/N30-1</f>
        <v>1.1509448802408562E-2</v>
      </c>
      <c r="P99" s="28">
        <f>+P30/O30-1</f>
        <v>3.6927583756215077E-2</v>
      </c>
      <c r="Q99" s="28">
        <f>+Q30/P30-1</f>
        <v>3.0160266406278113E-2</v>
      </c>
      <c r="R99" s="28">
        <f>+R30/Q30-1</f>
        <v>1.3214644676684317E-2</v>
      </c>
    </row>
    <row r="100" spans="2:18" x14ac:dyDescent="0.2">
      <c r="B100" s="11"/>
      <c r="C100" s="19"/>
      <c r="D100" s="15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2:18" x14ac:dyDescent="0.2">
      <c r="B101" s="11"/>
      <c r="C101" s="14" t="s">
        <v>18</v>
      </c>
      <c r="D101" s="15"/>
      <c r="E101" s="16"/>
      <c r="F101" s="28"/>
      <c r="G101" s="28"/>
      <c r="H101" s="28"/>
      <c r="I101" s="28"/>
      <c r="J101" s="28"/>
      <c r="K101" s="28"/>
      <c r="L101" s="28"/>
      <c r="M101" s="28">
        <f>+M32/L32-1</f>
        <v>0.16137579681087644</v>
      </c>
      <c r="N101" s="28">
        <f>+N32/M32-1</f>
        <v>0.13817532399646359</v>
      </c>
      <c r="O101" s="28">
        <f>+O32/N32-1</f>
        <v>-7.4052522258353015E-2</v>
      </c>
      <c r="P101" s="28">
        <f>+P32/O32-1</f>
        <v>0.43072247823720677</v>
      </c>
      <c r="Q101" s="28">
        <f>+Q32/P32-1</f>
        <v>5.7439375704760431E-2</v>
      </c>
      <c r="R101" s="28">
        <f>+R32/Q32-1</f>
        <v>-9.7851860402666135E-2</v>
      </c>
    </row>
    <row r="102" spans="2:18" x14ac:dyDescent="0.2">
      <c r="B102" s="11"/>
      <c r="C102" s="23" t="s">
        <v>19</v>
      </c>
      <c r="D102" s="15"/>
      <c r="E102" s="16"/>
      <c r="F102" s="28">
        <f>+F33/E33-1</f>
        <v>0.62376432037185636</v>
      </c>
      <c r="G102" s="28">
        <f>+G33/F33-1</f>
        <v>-0.13086020070966342</v>
      </c>
      <c r="H102" s="28">
        <f>+H33/G33-1</f>
        <v>-0.17570581367691274</v>
      </c>
      <c r="I102" s="28">
        <f>+I33/H33-1</f>
        <v>6.4864954339043379E-3</v>
      </c>
      <c r="J102" s="28">
        <f>+J33/I33-1</f>
        <v>3.0491478021217322E-2</v>
      </c>
      <c r="K102" s="28">
        <f>+K33/J33-1</f>
        <v>-7.92205788978948E-2</v>
      </c>
      <c r="L102" s="28">
        <f>+L33/K33-1</f>
        <v>-1.1233889091437299E-2</v>
      </c>
      <c r="M102" s="28">
        <f>+M33/L33-1</f>
        <v>1.0553131625327783E-2</v>
      </c>
      <c r="N102" s="28">
        <f>+N33/M33-1</f>
        <v>0.11472064726132025</v>
      </c>
      <c r="O102" s="28">
        <f>+O33/N33-1</f>
        <v>-1.7875854421857906E-2</v>
      </c>
      <c r="P102" s="28">
        <f>+P33/O33-1</f>
        <v>0.10669531741332827</v>
      </c>
      <c r="Q102" s="28">
        <f>+Q33/P33-1</f>
        <v>0.127505988862193</v>
      </c>
      <c r="R102" s="28">
        <f>+R33/Q33-1</f>
        <v>-9.9958606154539886E-2</v>
      </c>
    </row>
    <row r="103" spans="2:18" ht="16" thickBot="1" x14ac:dyDescent="0.25">
      <c r="B103" s="8"/>
      <c r="C103" s="24" t="s">
        <v>20</v>
      </c>
      <c r="D103" s="25"/>
      <c r="E103" s="26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2:18" ht="16" thickTop="1" x14ac:dyDescent="0.2">
      <c r="C104" s="4"/>
    </row>
    <row r="105" spans="2:18" x14ac:dyDescent="0.2">
      <c r="C105" s="3" t="s">
        <v>21</v>
      </c>
    </row>
    <row r="106" spans="2:18" x14ac:dyDescent="0.2">
      <c r="C106" s="3" t="s">
        <v>22</v>
      </c>
    </row>
    <row r="108" spans="2:18" x14ac:dyDescent="0.2">
      <c r="C108" s="2" t="s">
        <v>29</v>
      </c>
    </row>
    <row r="109" spans="2:18" x14ac:dyDescent="0.2">
      <c r="C109" s="4"/>
    </row>
    <row r="110" spans="2:18" x14ac:dyDescent="0.2">
      <c r="B110" s="5"/>
      <c r="C110" s="6"/>
      <c r="D110" s="5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2:18" ht="16" thickBot="1" x14ac:dyDescent="0.25">
      <c r="B111" s="8"/>
      <c r="C111" s="9"/>
      <c r="D111" s="8"/>
      <c r="E111" s="10">
        <v>2007</v>
      </c>
      <c r="F111" s="10">
        <f>E111+1</f>
        <v>2008</v>
      </c>
      <c r="G111" s="10">
        <f t="shared" ref="G111:N111" si="2">F111+1</f>
        <v>2009</v>
      </c>
      <c r="H111" s="10">
        <f t="shared" si="2"/>
        <v>2010</v>
      </c>
      <c r="I111" s="10">
        <f t="shared" si="2"/>
        <v>2011</v>
      </c>
      <c r="J111" s="10">
        <f t="shared" si="2"/>
        <v>2012</v>
      </c>
      <c r="K111" s="10">
        <f t="shared" si="2"/>
        <v>2013</v>
      </c>
      <c r="L111" s="10">
        <f t="shared" si="2"/>
        <v>2014</v>
      </c>
      <c r="M111" s="10">
        <f t="shared" si="2"/>
        <v>2015</v>
      </c>
      <c r="N111" s="10">
        <f t="shared" si="2"/>
        <v>2016</v>
      </c>
      <c r="O111" s="10">
        <v>2017</v>
      </c>
      <c r="P111" s="10">
        <v>2018</v>
      </c>
      <c r="Q111" s="10">
        <v>2019</v>
      </c>
      <c r="R111" s="10">
        <v>2020</v>
      </c>
    </row>
    <row r="112" spans="2:18" ht="16" thickTop="1" x14ac:dyDescent="0.2">
      <c r="B112" s="11"/>
      <c r="C112" s="12"/>
      <c r="D112" s="13"/>
    </row>
    <row r="113" spans="2:18" x14ac:dyDescent="0.2">
      <c r="B113" s="11"/>
      <c r="C113" s="14" t="s">
        <v>4</v>
      </c>
      <c r="D113" s="15"/>
      <c r="E113" s="16"/>
      <c r="F113" s="28">
        <f>+((F45/F10)/(E45/E10)-1)</f>
        <v>8.0815551102316308E-2</v>
      </c>
      <c r="G113" s="28">
        <f>+((G45/G10)/(F45/F10)-1)</f>
        <v>9.6272029695660954E-2</v>
      </c>
      <c r="H113" s="28">
        <f>+((H45/H10)/(G45/G10)-1)</f>
        <v>8.3523448315244497E-2</v>
      </c>
      <c r="I113" s="28">
        <f>+((I45/I10)/(H45/H10)-1)</f>
        <v>9.9567629107992994E-2</v>
      </c>
      <c r="J113" s="28">
        <f>+((J45/J10)/(I45/I10)-1)</f>
        <v>2.5850631264958235E-2</v>
      </c>
      <c r="K113" s="28">
        <f>+((K45/K10)/(J45/J10)-1)</f>
        <v>7.4859541629234361E-2</v>
      </c>
      <c r="L113" s="28">
        <f>+((L45/L10)/(K45/K10)-1)</f>
        <v>5.9197045942056103E-2</v>
      </c>
      <c r="M113" s="28">
        <f>+((M45/M10)/(L45/L10)-1)</f>
        <v>0.11104912752639828</v>
      </c>
      <c r="N113" s="28">
        <f>+((N45/N10)/(M45/M10)-1)</f>
        <v>9.1578215251794548E-2</v>
      </c>
      <c r="O113" s="28">
        <f>+((O45/O10)/(N45/N10)-1)</f>
        <v>5.1980436154723808E-2</v>
      </c>
      <c r="P113" s="28">
        <f>+((P45/P10)/(O45/O10)-1)</f>
        <v>8.7465663478334177E-2</v>
      </c>
      <c r="Q113" s="28">
        <f>+((Q45/Q10)/(P45/P10)-1)</f>
        <v>5.3749561503160237E-3</v>
      </c>
      <c r="R113" s="28">
        <f>+((R45/R10)/(Q45/Q10)-1)</f>
        <v>5.440937472814289E-2</v>
      </c>
    </row>
    <row r="114" spans="2:18" x14ac:dyDescent="0.2">
      <c r="B114" s="11"/>
      <c r="C114" s="14" t="s">
        <v>5</v>
      </c>
      <c r="D114" s="15"/>
      <c r="E114" s="16"/>
      <c r="F114" s="28">
        <f>+((F46/F11)/(E46/E11)-1)</f>
        <v>0.14331460418344655</v>
      </c>
      <c r="G114" s="28">
        <f>+((G46/G11)/(F46/F11)-1)</f>
        <v>4.1834749548908645E-2</v>
      </c>
      <c r="H114" s="28">
        <f>+((H46/H11)/(G46/G11)-1)</f>
        <v>0.11278183854197898</v>
      </c>
      <c r="I114" s="28">
        <f>+((I46/I11)/(H46/H11)-1)</f>
        <v>7.8998153095590995E-2</v>
      </c>
      <c r="J114" s="28">
        <f>+((J46/J11)/(I46/I11)-1)</f>
        <v>1.7448119183529842E-2</v>
      </c>
      <c r="K114" s="28">
        <f>+((K46/K11)/(J46/J11)-1)</f>
        <v>-5.962179761119768E-2</v>
      </c>
      <c r="L114" s="28">
        <f>+((L46/L11)/(K46/K11)-1)</f>
        <v>0.11776279085548036</v>
      </c>
      <c r="M114" s="28">
        <f>+((M46/M11)/(L46/L11)-1)</f>
        <v>-3.9153236335893404E-2</v>
      </c>
      <c r="N114" s="28">
        <f>+((N46/N11)/(M46/M11)-1)</f>
        <v>0.14780129603261671</v>
      </c>
      <c r="O114" s="28">
        <f>+((O46/O11)/(N46/N11)-1)</f>
        <v>4.239471858840882E-2</v>
      </c>
      <c r="P114" s="28">
        <f>+((P46/P11)/(O46/O11)-1)</f>
        <v>0.19743408876902069</v>
      </c>
      <c r="Q114" s="28">
        <f>+((Q46/Q11)/(P46/P11)-1)</f>
        <v>5.8974889732348768E-2</v>
      </c>
      <c r="R114" s="28">
        <f>+((R46/R11)/(Q46/Q11)-1)</f>
        <v>0.14573466359967879</v>
      </c>
    </row>
    <row r="115" spans="2:18" x14ac:dyDescent="0.2">
      <c r="B115" s="11"/>
      <c r="C115" s="14" t="s">
        <v>6</v>
      </c>
      <c r="D115" s="15"/>
      <c r="E115" s="16"/>
      <c r="F115" s="28">
        <f>+((F47/F12)/(E47/E12)-1)</f>
        <v>7.4052722622563349E-2</v>
      </c>
      <c r="G115" s="28">
        <f>+((G47/G12)/(F47/F12)-1)</f>
        <v>5.3105699589305777E-2</v>
      </c>
      <c r="H115" s="28">
        <f>+((H47/H12)/(G47/G12)-1)</f>
        <v>0.11639971461117504</v>
      </c>
      <c r="I115" s="28">
        <f>+((I47/I12)/(H47/H12)-1)</f>
        <v>0.12153230291322403</v>
      </c>
      <c r="J115" s="28">
        <f>+((J47/J12)/(I47/I12)-1)</f>
        <v>7.7398230896047027E-2</v>
      </c>
      <c r="K115" s="28">
        <f>+((K47/K12)/(J47/J12)-1)</f>
        <v>7.3529654058435368E-2</v>
      </c>
      <c r="L115" s="28">
        <f>+((L47/L12)/(K47/K12)-1)</f>
        <v>6.3874197360982876E-2</v>
      </c>
      <c r="M115" s="28">
        <f>+((M47/M12)/(L47/L12)-1)</f>
        <v>8.2212261667740538E-2</v>
      </c>
      <c r="N115" s="28">
        <f>+((N47/N12)/(M47/M12)-1)</f>
        <v>8.2391763249475058E-2</v>
      </c>
      <c r="O115" s="28">
        <f>+((O47/O12)/(N47/N12)-1)</f>
        <v>4.9159608275646249E-2</v>
      </c>
      <c r="P115" s="28">
        <f>+((P47/P12)/(O47/O12)-1)</f>
        <v>6.6039353679620882E-2</v>
      </c>
      <c r="Q115" s="28">
        <f>+((Q47/Q12)/(P47/P12)-1)</f>
        <v>9.3542852455680725E-2</v>
      </c>
      <c r="R115" s="28">
        <f>+((R47/R12)/(Q47/Q12)-1)</f>
        <v>2.4707236236107821E-2</v>
      </c>
    </row>
    <row r="116" spans="2:18" x14ac:dyDescent="0.2">
      <c r="B116" s="11"/>
      <c r="C116" s="14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2:18" x14ac:dyDescent="0.2">
      <c r="B117" s="11"/>
      <c r="C117" s="18" t="s">
        <v>7</v>
      </c>
      <c r="D117" s="15"/>
      <c r="E117" s="16"/>
      <c r="F117" s="28">
        <f>+((F49/F14)/(E49/E14)-1)</f>
        <v>0.38571580085408796</v>
      </c>
      <c r="G117" s="28">
        <f>+((G49/G14)/(F49/F14)-1)</f>
        <v>2.2746965341983616E-2</v>
      </c>
      <c r="H117" s="28">
        <f>+((H49/H14)/(G49/G14)-1)</f>
        <v>5.6360182773895984E-2</v>
      </c>
      <c r="I117" s="28">
        <f>+((I49/I14)/(H49/H14)-1)</f>
        <v>0.12923830838657979</v>
      </c>
      <c r="J117" s="28">
        <f>+((J49/J14)/(I49/I14)-1)</f>
        <v>4.3849443214257322E-2</v>
      </c>
      <c r="K117" s="28">
        <f>+((K49/K14)/(J49/J14)-1)</f>
        <v>6.7436894612866283E-2</v>
      </c>
      <c r="L117" s="28">
        <f>+((L49/L14)/(K49/K14)-1)</f>
        <v>4.1872225573225119E-3</v>
      </c>
      <c r="M117" s="28">
        <f>+((M49/M14)/(L49/L14)-1)</f>
        <v>-1.5872336073301963E-2</v>
      </c>
      <c r="N117" s="28">
        <f>+((N49/N14)/(M49/M14)-1)</f>
        <v>3.8268160494419279E-2</v>
      </c>
      <c r="O117" s="28">
        <f>+((O49/O14)/(N49/N14)-1)</f>
        <v>-6.7074443509631654E-2</v>
      </c>
      <c r="P117" s="28">
        <f>+((P49/P14)/(O49/O14)-1)</f>
        <v>-4.0733146208256299E-2</v>
      </c>
      <c r="Q117" s="28">
        <f>+((Q49/Q14)/(P49/P14)-1)</f>
        <v>-1.3744664126361883E-2</v>
      </c>
      <c r="R117" s="28">
        <f>+((R49/R14)/(Q49/Q14)-1)</f>
        <v>-6.9767213148214324E-2</v>
      </c>
    </row>
    <row r="118" spans="2:18" x14ac:dyDescent="0.2">
      <c r="B118" s="11"/>
      <c r="C118" s="19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2:18" x14ac:dyDescent="0.2">
      <c r="B119" s="11"/>
      <c r="C119" s="14" t="s">
        <v>8</v>
      </c>
      <c r="D119" s="15"/>
      <c r="E119" s="16"/>
      <c r="F119" s="28">
        <f>+((F51/F16)/(E51/E16)-1)</f>
        <v>7.832825120529141E-2</v>
      </c>
      <c r="G119" s="28">
        <f>+((G51/G16)/(F51/F16)-1)</f>
        <v>6.6129915130444861E-2</v>
      </c>
      <c r="H119" s="28">
        <f>+((H51/H16)/(G51/G16)-1)</f>
        <v>0.10645193618936966</v>
      </c>
      <c r="I119" s="28">
        <f>+((I51/I16)/(H51/H16)-1)</f>
        <v>0.10916728768133099</v>
      </c>
      <c r="J119" s="28">
        <f>+((J51/J16)/(I51/I16)-1)</f>
        <v>5.4895011509870306E-2</v>
      </c>
      <c r="K119" s="28">
        <f>+((K51/K16)/(J51/J16)-1)</f>
        <v>5.39424559557522E-2</v>
      </c>
      <c r="L119" s="28">
        <f>+((L51/L16)/(K51/K16)-1)</f>
        <v>7.0613197054198995E-2</v>
      </c>
      <c r="M119" s="28">
        <f>+((M51/M16)/(L51/L16)-1)</f>
        <v>7.3572429647455362E-2</v>
      </c>
      <c r="N119" s="28">
        <f>+((N51/N16)/(M51/M16)-1)</f>
        <v>9.4562966833916962E-2</v>
      </c>
      <c r="O119" s="28">
        <f>+((O51/O16)/(N51/N16)-1)</f>
        <v>5.1682112833294935E-2</v>
      </c>
      <c r="P119" s="28">
        <f>+((P51/P16)/(O51/O16)-1)</f>
        <v>9.2279906743151008E-2</v>
      </c>
      <c r="Q119" s="28">
        <f>+((Q51/Q16)/(P51/P16)-1)</f>
        <v>6.81439390314178E-2</v>
      </c>
      <c r="R119" s="28">
        <f>+((R51/R16)/(Q51/Q16)-1)</f>
        <v>5.5433008025029817E-2</v>
      </c>
    </row>
    <row r="120" spans="2:18" x14ac:dyDescent="0.2">
      <c r="B120" s="11"/>
      <c r="C120" s="19"/>
      <c r="D120" s="15"/>
    </row>
    <row r="121" spans="2:18" x14ac:dyDescent="0.2">
      <c r="B121" s="11"/>
      <c r="C121" s="14" t="s">
        <v>9</v>
      </c>
      <c r="D121" s="15"/>
      <c r="E121" s="16"/>
      <c r="F121" s="28">
        <f>+((F53/F18)/(E53/E18)-1)</f>
        <v>3.0647149630427695E-2</v>
      </c>
      <c r="G121" s="28">
        <f>+((G53/G18)/(F53/F18)-1)</f>
        <v>0.11050261064898748</v>
      </c>
      <c r="H121" s="28">
        <f>+((H53/H18)/(G53/G18)-1)</f>
        <v>4.2780621514250328E-2</v>
      </c>
      <c r="I121" s="28">
        <f>+((I53/I18)/(H53/H18)-1)</f>
        <v>3.354239551686522E-2</v>
      </c>
      <c r="J121" s="28">
        <f>+((J53/J18)/(I53/I18)-1)</f>
        <v>4.919490068432375E-2</v>
      </c>
      <c r="K121" s="28">
        <f>+((K53/K18)/(J53/J18)-1)</f>
        <v>6.8290705871810964E-2</v>
      </c>
      <c r="L121" s="28">
        <f>+((L53/L18)/(K53/K18)-1)</f>
        <v>2.4635391930961426E-2</v>
      </c>
      <c r="M121" s="28">
        <f>+((M53/M18)/(L53/L18)-1)</f>
        <v>-2.3713008477121766E-2</v>
      </c>
      <c r="N121" s="28">
        <f>+((N53/N18)/(M53/M18)-1)</f>
        <v>4.1485344525337808E-2</v>
      </c>
      <c r="O121" s="28">
        <f>+((O53/O18)/(N53/N18)-1)</f>
        <v>2.1167688137867291E-2</v>
      </c>
      <c r="P121" s="28">
        <f>+((P53/P18)/(O53/O18)-1)</f>
        <v>4.7502590633580422E-2</v>
      </c>
      <c r="Q121" s="28">
        <f>+((Q53/Q18)/(P53/P18)-1)</f>
        <v>-1.1701783426848467E-3</v>
      </c>
      <c r="R121" s="28">
        <f>+((R53/R18)/(Q53/Q18)-1)</f>
        <v>1.7707912623401656E-2</v>
      </c>
    </row>
    <row r="122" spans="2:18" x14ac:dyDescent="0.2">
      <c r="B122" s="11"/>
      <c r="C122" s="19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2:18" x14ac:dyDescent="0.2">
      <c r="B123" s="11"/>
      <c r="C123" s="14" t="s">
        <v>10</v>
      </c>
      <c r="D123" s="15"/>
      <c r="E123" s="16"/>
      <c r="F123" s="28">
        <f>+((F55/F20)/(E55/E20)-1)</f>
        <v>7.486300276168345E-2</v>
      </c>
      <c r="G123" s="28">
        <f>+((G55/G20)/(F55/F20)-1)</f>
        <v>6.9291590839943185E-2</v>
      </c>
      <c r="H123" s="28">
        <f>+((H55/H20)/(G55/G20)-1)</f>
        <v>0.10218541030642925</v>
      </c>
      <c r="I123" s="28">
        <f>+((I55/I20)/(H55/H20)-1)</f>
        <v>0.10386187135864611</v>
      </c>
      <c r="J123" s="28">
        <f>+((J55/J20)/(I55/I20)-1)</f>
        <v>5.4661748676744448E-2</v>
      </c>
      <c r="K123" s="28">
        <f>+((K55/K20)/(J55/J20)-1)</f>
        <v>5.4523024475510828E-2</v>
      </c>
      <c r="L123" s="28">
        <f>+((L55/L20)/(K55/K20)-1)</f>
        <v>6.7317708110437025E-2</v>
      </c>
      <c r="M123" s="28">
        <f>+((M55/M20)/(L55/L20)-1)</f>
        <v>6.5037166926338763E-2</v>
      </c>
      <c r="N123" s="28">
        <f>+((N55/N20)/(M55/M20)-1)</f>
        <v>8.9600807268226168E-2</v>
      </c>
      <c r="O123" s="28">
        <f>+((O55/O20)/(N55/N20)-1)</f>
        <v>4.9615397576368903E-2</v>
      </c>
      <c r="P123" s="28">
        <f>+((P55/P20)/(O55/O20)-1)</f>
        <v>8.2979933128135341E-2</v>
      </c>
      <c r="Q123" s="28">
        <f>+((Q55/Q20)/(P55/P20)-1)</f>
        <v>6.522090641074163E-2</v>
      </c>
      <c r="R123" s="28">
        <f>+((R55/R20)/(Q55/Q20)-1)</f>
        <v>4.3515245529406332E-2</v>
      </c>
    </row>
    <row r="124" spans="2:18" x14ac:dyDescent="0.2">
      <c r="B124" s="11"/>
      <c r="C124" s="19"/>
      <c r="D124" s="15"/>
      <c r="E124" s="16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2:18" x14ac:dyDescent="0.2">
      <c r="B125" s="11"/>
      <c r="C125" s="14" t="s">
        <v>11</v>
      </c>
      <c r="D125" s="15"/>
      <c r="E125" s="16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2:18" x14ac:dyDescent="0.2">
      <c r="B126" s="11"/>
      <c r="C126" s="21" t="s">
        <v>12</v>
      </c>
      <c r="D126" s="22"/>
      <c r="E126" s="16"/>
      <c r="F126" s="28">
        <f>+((F58/F23)/(E58/E23)-1)</f>
        <v>3.6842743908185316E-3</v>
      </c>
      <c r="G126" s="28">
        <f>+((G58/G23)/(F58/F23)-1)</f>
        <v>0.12585515584693852</v>
      </c>
      <c r="H126" s="28">
        <f>+((H58/H23)/(G58/G23)-1)</f>
        <v>9.2399370331244235E-3</v>
      </c>
      <c r="I126" s="28">
        <f>+((I58/I23)/(H58/H23)-1)</f>
        <v>2.5653381999607205E-2</v>
      </c>
      <c r="J126" s="28">
        <f>+((J58/J23)/(I58/I23)-1)</f>
        <v>2.884467359989773E-2</v>
      </c>
      <c r="K126" s="28">
        <f>+((K58/K23)/(J58/J23)-1)</f>
        <v>4.2459562861377309E-2</v>
      </c>
      <c r="L126" s="28">
        <f>+((L58/L23)/(K58/K23)-1)</f>
        <v>4.9521144306628795E-2</v>
      </c>
      <c r="M126" s="28">
        <f>+((M58/M23)/(L58/L23)-1)</f>
        <v>4.6654791892728475E-3</v>
      </c>
      <c r="N126" s="28">
        <f>+((N58/N23)/(M58/M23)-1)</f>
        <v>4.4985359997590679E-2</v>
      </c>
      <c r="O126" s="28">
        <f>+((O58/O23)/(N58/N23)-1)</f>
        <v>-4.293545656464115E-2</v>
      </c>
      <c r="P126" s="28">
        <f>+((P58/P23)/(O58/O23)-1)</f>
        <v>6.0017488695710997E-2</v>
      </c>
      <c r="Q126" s="28">
        <f>+((Q58/Q23)/(P58/P23)-1)</f>
        <v>1.4219908740800147E-3</v>
      </c>
      <c r="R126" s="28">
        <f>+((R58/R23)/(Q58/Q23)-1)</f>
        <v>-1.9094829965605409E-2</v>
      </c>
    </row>
    <row r="127" spans="2:18" x14ac:dyDescent="0.2">
      <c r="B127" s="11"/>
      <c r="C127" s="21" t="s">
        <v>13</v>
      </c>
      <c r="D127" s="22"/>
      <c r="E127" s="16"/>
      <c r="F127" s="28">
        <f>+((F59/F24)/(E59/E24)-1)</f>
        <v>1.526052453068405E-2</v>
      </c>
      <c r="G127" s="28">
        <f>+((G59/G24)/(F59/F24)-1)</f>
        <v>1.3305094048996491E-3</v>
      </c>
      <c r="H127" s="28">
        <f>+((H59/H24)/(G59/G24)-1)</f>
        <v>0.12653017795122712</v>
      </c>
      <c r="I127" s="28">
        <f>+((I59/I24)/(H59/H24)-1)</f>
        <v>9.4092119341878888E-2</v>
      </c>
      <c r="J127" s="28">
        <f>+((J59/J24)/(I59/I24)-1)</f>
        <v>9.5892934917056527E-2</v>
      </c>
      <c r="K127" s="28">
        <f>+((K59/K24)/(J59/J24)-1)</f>
        <v>4.2347403955669716E-2</v>
      </c>
      <c r="L127" s="28">
        <f>+((L59/L24)/(K59/K24)-1)</f>
        <v>-3.8151074677356345E-2</v>
      </c>
      <c r="M127" s="28">
        <f>+((M59/M24)/(L59/L24)-1)</f>
        <v>0.10974379891850128</v>
      </c>
      <c r="N127" s="28">
        <f>+((N59/N24)/(M59/M24)-1)</f>
        <v>0.17261797677128099</v>
      </c>
      <c r="O127" s="28">
        <f>+((O59/O24)/(N59/N24)-1)</f>
        <v>-0.20302271271002059</v>
      </c>
      <c r="P127" s="28">
        <f>+((P59/P24)/(O59/O24)-1)</f>
        <v>0.11321448619875207</v>
      </c>
      <c r="Q127" s="28">
        <f>+((Q59/Q24)/(P59/P24)-1)</f>
        <v>-9.615905786465051E-2</v>
      </c>
      <c r="R127" s="28">
        <f>+((R59/R24)/(Q59/Q24)-1)</f>
        <v>8.3274966369845993E-2</v>
      </c>
    </row>
    <row r="128" spans="2:18" x14ac:dyDescent="0.2">
      <c r="B128" s="11"/>
      <c r="C128" s="19"/>
      <c r="D128" s="15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2:18" x14ac:dyDescent="0.2">
      <c r="B129" s="11"/>
      <c r="C129" s="14" t="s">
        <v>14</v>
      </c>
      <c r="D129" s="15"/>
      <c r="E129" s="16"/>
      <c r="F129" s="28">
        <f>+((F61/F26)/(E61/E26)-1)</f>
        <v>5.9877567946303056E-2</v>
      </c>
      <c r="G129" s="28">
        <f>+((G61/G26)/(F61/F26)-1)</f>
        <v>0.10199074706951294</v>
      </c>
      <c r="H129" s="28">
        <f>+((H61/H26)/(G61/G26)-1)</f>
        <v>6.8989430098288507E-2</v>
      </c>
      <c r="I129" s="28">
        <f>+((I61/I26)/(H61/H26)-1)</f>
        <v>8.1375136608238696E-2</v>
      </c>
      <c r="J129" s="28">
        <f>+((J61/J26)/(I61/I26)-1)</f>
        <v>4.1263095560927887E-2</v>
      </c>
      <c r="K129" s="28">
        <f>+((K61/K26)/(J61/J26)-1)</f>
        <v>4.9670379716775903E-2</v>
      </c>
      <c r="L129" s="28">
        <f>+((L61/L26)/(K61/K26)-1)</f>
        <v>9.4059598041611903E-2</v>
      </c>
      <c r="M129" s="28">
        <f>+((M61/M26)/(L61/L26)-1)</f>
        <v>3.0049222715162749E-2</v>
      </c>
      <c r="N129" s="28">
        <f>+((N61/N26)/(M61/M26)-1)</f>
        <v>5.2643976154706618E-2</v>
      </c>
      <c r="O129" s="28">
        <f>+((O61/O26)/(N61/N26)-1)</f>
        <v>9.8349799576233243E-2</v>
      </c>
      <c r="P129" s="28">
        <f>+((P61/P26)/(O61/O26)-1)</f>
        <v>5.3593207264402087E-2</v>
      </c>
      <c r="Q129" s="28">
        <f>+((Q61/Q26)/(P61/P26)-1)</f>
        <v>0.10076878837419967</v>
      </c>
      <c r="R129" s="28">
        <f>+((R61/R26)/(Q61/Q26)-1)</f>
        <v>-6.9312828419084704E-3</v>
      </c>
    </row>
    <row r="130" spans="2:18" x14ac:dyDescent="0.2">
      <c r="B130" s="11"/>
      <c r="C130" s="19"/>
      <c r="D130" s="15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2:18" x14ac:dyDescent="0.2">
      <c r="B131" s="11"/>
      <c r="C131" s="14" t="s">
        <v>15</v>
      </c>
      <c r="D131" s="15"/>
      <c r="E131" s="16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2:18" x14ac:dyDescent="0.2">
      <c r="B132" s="11"/>
      <c r="C132" s="23" t="s">
        <v>16</v>
      </c>
      <c r="D132" s="15"/>
      <c r="E132" s="16"/>
      <c r="F132" s="28">
        <f>+((F64/F29)/(E64/E29)-1)</f>
        <v>1.0004545329103998E-2</v>
      </c>
      <c r="G132" s="28">
        <f>+((G64/G29)/(F64/F29)-1)</f>
        <v>5.9448050684788756E-2</v>
      </c>
      <c r="H132" s="28">
        <f>+((H64/H29)/(G64/G29)-1)</f>
        <v>0.22603158148126945</v>
      </c>
      <c r="I132" s="28">
        <f>+((I64/I29)/(H64/H29)-1)</f>
        <v>0.17888627204726704</v>
      </c>
      <c r="J132" s="28">
        <f>+((J64/J29)/(I64/I29)-1)</f>
        <v>0.15702266729086323</v>
      </c>
      <c r="K132" s="28">
        <f>+((K64/K29)/(J64/J29)-1)</f>
        <v>9.7590126071158911E-2</v>
      </c>
      <c r="L132" s="28">
        <f>+((L64/L29)/(K64/K29)-1)</f>
        <v>8.2435797625863838E-2</v>
      </c>
      <c r="M132" s="28">
        <f>+((M64/M29)/(L64/L29)-1)</f>
        <v>4.7114930756068985E-2</v>
      </c>
      <c r="N132" s="28">
        <f>+((N64/N29)/(M64/M29)-1)</f>
        <v>0.10794367420795603</v>
      </c>
      <c r="O132" s="28">
        <f>+((O64/O29)/(N64/N29)-1)</f>
        <v>4.5948694070713891E-2</v>
      </c>
      <c r="P132" s="28">
        <f>+((P64/P29)/(O64/O29)-1)</f>
        <v>0.48736884053966745</v>
      </c>
      <c r="Q132" s="28">
        <f>+((Q64/Q29)/(P64/P29)-1)</f>
        <v>0.23479345204512581</v>
      </c>
      <c r="R132" s="28">
        <f>+((R64/R29)/(Q64/Q29)-1)</f>
        <v>-5.4874876284942031E-2</v>
      </c>
    </row>
    <row r="133" spans="2:18" x14ac:dyDescent="0.2">
      <c r="B133" s="11"/>
      <c r="C133" s="23" t="s">
        <v>17</v>
      </c>
      <c r="D133" s="15"/>
      <c r="E133" s="16"/>
      <c r="F133" s="28">
        <f>+((F65/F30)/(E65/E30)-1)</f>
        <v>8.9890268826406272E-2</v>
      </c>
      <c r="G133" s="28">
        <f>+((G65/G30)/(F65/F30)-1)</f>
        <v>8.943600707663224E-2</v>
      </c>
      <c r="H133" s="28">
        <f>+((H65/H30)/(G65/G30)-1)</f>
        <v>9.0704874949427916E-2</v>
      </c>
      <c r="I133" s="28">
        <f>+((I65/I30)/(H65/H30)-1)</f>
        <v>8.9996570521974073E-2</v>
      </c>
      <c r="J133" s="28">
        <f>+((J65/J30)/(I65/I30)-1)</f>
        <v>5.9235436359794891E-2</v>
      </c>
      <c r="K133" s="28">
        <f>+((K65/K30)/(J65/J30)-1)</f>
        <v>6.1945140996783055E-2</v>
      </c>
      <c r="L133" s="28">
        <f>+((L65/L30)/(K65/K30)-1)</f>
        <v>6.6072079078464352E-2</v>
      </c>
      <c r="M133" s="28">
        <f>+((M65/M30)/(L65/L30)-1)</f>
        <v>6.9367581331839956E-2</v>
      </c>
      <c r="N133" s="28">
        <f>+((N65/N30)/(M65/M30)-1)</f>
        <v>6.5537109171482699E-2</v>
      </c>
      <c r="O133" s="28">
        <f>+((O65/O30)/(N65/N30)-1)</f>
        <v>7.9797686169765125E-2</v>
      </c>
      <c r="P133" s="28">
        <f>+((P65/P30)/(O65/O30)-1)</f>
        <v>8.3958215680656645E-2</v>
      </c>
      <c r="Q133" s="28">
        <f>+((Q65/Q30)/(P65/P30)-1)</f>
        <v>6.2808061846860275E-2</v>
      </c>
      <c r="R133" s="28">
        <f>+((R65/R30)/(Q65/Q30)-1)</f>
        <v>3.6271301313452131E-2</v>
      </c>
    </row>
    <row r="134" spans="2:18" x14ac:dyDescent="0.2">
      <c r="B134" s="11"/>
      <c r="C134" s="19"/>
      <c r="D134" s="15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2:18" x14ac:dyDescent="0.2">
      <c r="B135" s="11"/>
      <c r="C135" s="14" t="s">
        <v>18</v>
      </c>
      <c r="D135" s="15"/>
      <c r="E135" s="16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2:18" x14ac:dyDescent="0.2">
      <c r="B136" s="11"/>
      <c r="C136" s="23" t="s">
        <v>19</v>
      </c>
      <c r="D136" s="15"/>
      <c r="E136" s="16"/>
      <c r="F136" s="28">
        <f>+((F68/F33)/(E68/E33)-1)</f>
        <v>1.3816799513048927E-2</v>
      </c>
      <c r="G136" s="28">
        <f>+((G68/G33)/(F68/F33)-1)</f>
        <v>0.16156466286875304</v>
      </c>
      <c r="H136" s="28">
        <f>+((H68/H33)/(G68/G33)-1)</f>
        <v>-6.2739386369137229E-2</v>
      </c>
      <c r="I136" s="28">
        <f>+((I68/I33)/(H68/H33)-1)</f>
        <v>6.2420041539981819E-2</v>
      </c>
      <c r="J136" s="28">
        <f>+((J68/J33)/(I68/I33)-1)</f>
        <v>-2.1134336218324723E-3</v>
      </c>
      <c r="K136" s="28">
        <f>+((K68/K33)/(J68/J33)-1)</f>
        <v>-9.4617775593620612E-3</v>
      </c>
      <c r="L136" s="28">
        <f>+((L68/L33)/(K68/K33)-1)</f>
        <v>3.2106798773769318E-2</v>
      </c>
      <c r="M136" s="28">
        <f>+((M68/M33)/(L68/L33)-1)</f>
        <v>0.12744224574772289</v>
      </c>
      <c r="N136" s="28">
        <f>+((N68/N33)/(M68/M33)-1)</f>
        <v>1.7450383923923507E-2</v>
      </c>
      <c r="O136" s="28">
        <f>+((O68/O33)/(N68/N33)-1)</f>
        <v>6.171668538926145E-2</v>
      </c>
      <c r="P136" s="28">
        <f>+((P68/P33)/(O68/O33)-1)</f>
        <v>0.17086230972083194</v>
      </c>
      <c r="Q136" s="28">
        <f>+((Q68/Q33)/(P68/P33)-1)</f>
        <v>-3.4454858204674421E-3</v>
      </c>
      <c r="R136" s="28">
        <f>+((R68/R33)/(Q68/Q33)-1)</f>
        <v>-6.2521667597321695E-3</v>
      </c>
    </row>
    <row r="137" spans="2:18" ht="16" thickBot="1" x14ac:dyDescent="0.25">
      <c r="B137" s="8"/>
      <c r="C137" s="24" t="s">
        <v>20</v>
      </c>
      <c r="D137" s="25"/>
      <c r="E137" s="26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2:18" ht="16" thickTop="1" x14ac:dyDescent="0.2">
      <c r="C138" s="4"/>
    </row>
    <row r="139" spans="2:18" x14ac:dyDescent="0.2">
      <c r="C139" s="3" t="s">
        <v>21</v>
      </c>
    </row>
    <row r="140" spans="2:18" x14ac:dyDescent="0.2">
      <c r="C140" s="3" t="s">
        <v>22</v>
      </c>
    </row>
  </sheetData>
  <pageMargins left="0.45" right="0.45" top="0.5" bottom="0.5" header="0" footer="0"/>
  <pageSetup paperSize="9" scale="75" fitToHeight="4" orientation="landscape" verticalDpi="0" r:id="rId1"/>
  <rowBreaks count="3" manualBreakCount="3">
    <brk id="37" max="17" man="1"/>
    <brk id="72" max="17" man="1"/>
    <brk id="106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2EEE4-07D6-4CA8-8572-1A7EF404E1FC}">
  <sheetPr codeName="Feuil2"/>
  <dimension ref="A1:P199"/>
  <sheetViews>
    <sheetView view="pageLayout" topLeftCell="A16" zoomScaleNormal="100" workbookViewId="0">
      <selection activeCell="I13" sqref="I13"/>
    </sheetView>
  </sheetViews>
  <sheetFormatPr baseColWidth="10" defaultColWidth="11.5" defaultRowHeight="15" x14ac:dyDescent="0.2"/>
  <cols>
    <col min="1" max="1" width="4.5" customWidth="1"/>
    <col min="2" max="2" width="17" customWidth="1"/>
    <col min="3" max="3" width="8.6640625" bestFit="1" customWidth="1"/>
    <col min="4" max="4" width="8.33203125" customWidth="1"/>
    <col min="5" max="5" width="8.83203125" customWidth="1"/>
    <col min="6" max="6" width="8.6640625" bestFit="1" customWidth="1"/>
    <col min="7" max="7" width="9.1640625" customWidth="1"/>
    <col min="8" max="14" width="8.6640625" bestFit="1" customWidth="1"/>
    <col min="15" max="16" width="7.5" bestFit="1" customWidth="1"/>
  </cols>
  <sheetData>
    <row r="1" spans="1:16" x14ac:dyDescent="0.2">
      <c r="E1" s="1" t="s">
        <v>0</v>
      </c>
    </row>
    <row r="2" spans="1:16" x14ac:dyDescent="0.2">
      <c r="E2" t="s">
        <v>1</v>
      </c>
    </row>
    <row r="5" spans="1:16" x14ac:dyDescent="0.2">
      <c r="B5" s="2" t="s">
        <v>30</v>
      </c>
    </row>
    <row r="6" spans="1:16" x14ac:dyDescent="0.2">
      <c r="B6" s="3" t="s">
        <v>3</v>
      </c>
      <c r="D6" s="2" t="s">
        <v>31</v>
      </c>
    </row>
    <row r="8" spans="1:16" x14ac:dyDescent="0.2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6" thickBot="1" x14ac:dyDescent="0.25">
      <c r="C9" s="10">
        <v>2007</v>
      </c>
      <c r="D9" s="10">
        <v>2008</v>
      </c>
      <c r="E9" s="10">
        <v>2009</v>
      </c>
      <c r="F9" s="10">
        <v>2010</v>
      </c>
      <c r="G9" s="10">
        <v>2011</v>
      </c>
      <c r="H9" s="10">
        <v>2012</v>
      </c>
      <c r="I9" s="10">
        <v>2013</v>
      </c>
      <c r="J9" s="10" t="s">
        <v>24</v>
      </c>
      <c r="K9" s="10" t="s">
        <v>25</v>
      </c>
      <c r="L9" s="10" t="s">
        <v>26</v>
      </c>
      <c r="M9" s="10">
        <v>2017</v>
      </c>
      <c r="N9" s="10">
        <v>2018</v>
      </c>
      <c r="O9" s="10">
        <v>2019</v>
      </c>
      <c r="P9" s="10">
        <v>2020</v>
      </c>
    </row>
    <row r="10" spans="1:16" ht="16" thickTop="1" x14ac:dyDescent="0.2">
      <c r="A10" s="11">
        <v>1</v>
      </c>
      <c r="B10" s="33" t="s">
        <v>32</v>
      </c>
      <c r="C10" s="34">
        <v>3072.974827131723</v>
      </c>
      <c r="D10" s="34">
        <v>3159.9523374951477</v>
      </c>
      <c r="E10" s="34">
        <v>3353.3617606528674</v>
      </c>
      <c r="F10" s="34">
        <v>3345.1669764355488</v>
      </c>
      <c r="G10" s="34">
        <v>3387.9943065336643</v>
      </c>
      <c r="H10" s="34">
        <v>3502.0987811488167</v>
      </c>
      <c r="I10" s="34">
        <v>3222.9938264013444</v>
      </c>
      <c r="J10" s="34">
        <v>3247.217788854804</v>
      </c>
      <c r="K10" s="34">
        <v>3155.481221746184</v>
      </c>
      <c r="L10" s="34">
        <v>3184.2017671732337</v>
      </c>
      <c r="M10" s="34">
        <v>3207.061056780647</v>
      </c>
      <c r="N10" s="34">
        <v>3309.0533149764565</v>
      </c>
      <c r="O10" s="35">
        <v>3560.4358256056375</v>
      </c>
      <c r="P10" s="35">
        <v>3583.0209577005198</v>
      </c>
    </row>
    <row r="11" spans="1:16" x14ac:dyDescent="0.2">
      <c r="A11" s="11">
        <v>3</v>
      </c>
      <c r="B11" s="36" t="s">
        <v>33</v>
      </c>
      <c r="C11" s="34">
        <v>1243.6476739533568</v>
      </c>
      <c r="D11" s="34">
        <v>1257.6364233546353</v>
      </c>
      <c r="E11" s="34">
        <v>1262.9764159947636</v>
      </c>
      <c r="F11" s="34">
        <v>1157.3358500641898</v>
      </c>
      <c r="G11" s="34">
        <v>1210.5770169392993</v>
      </c>
      <c r="H11" s="34">
        <v>1225.0149430974539</v>
      </c>
      <c r="I11" s="34">
        <v>1243.3181687051247</v>
      </c>
      <c r="J11" s="34">
        <v>1280.5371349035054</v>
      </c>
      <c r="K11" s="34">
        <v>1297.6624137950907</v>
      </c>
      <c r="L11" s="34">
        <v>1329.5999228387072</v>
      </c>
      <c r="M11" s="34">
        <v>1361.8714952296086</v>
      </c>
      <c r="N11" s="34">
        <v>1279.0328651050486</v>
      </c>
      <c r="O11" s="35">
        <v>1310.6611385898016</v>
      </c>
      <c r="P11" s="35">
        <v>1310.6427433131394</v>
      </c>
    </row>
    <row r="12" spans="1:16" x14ac:dyDescent="0.2">
      <c r="A12" s="11">
        <v>2</v>
      </c>
      <c r="B12" s="36" t="s">
        <v>34</v>
      </c>
      <c r="C12" s="34">
        <v>166.8269515597508</v>
      </c>
      <c r="D12" s="34">
        <v>168.49522107534833</v>
      </c>
      <c r="E12" s="34">
        <v>220.72873960870626</v>
      </c>
      <c r="F12" s="34">
        <v>222.93602700479332</v>
      </c>
      <c r="G12" s="34">
        <v>215.57913811363517</v>
      </c>
      <c r="H12" s="34">
        <v>187.06863479593898</v>
      </c>
      <c r="I12" s="34">
        <v>200.24975805657306</v>
      </c>
      <c r="J12" s="34">
        <v>212.81278816692824</v>
      </c>
      <c r="K12" s="34">
        <v>214.94091604859753</v>
      </c>
      <c r="L12" s="34">
        <v>217.09032520908349</v>
      </c>
      <c r="M12" s="34">
        <v>223.12543624989598</v>
      </c>
      <c r="N12" s="34">
        <v>220.9524320152095</v>
      </c>
      <c r="O12" s="35">
        <v>223.25278764164622</v>
      </c>
      <c r="P12" s="35">
        <v>229.58167784799616</v>
      </c>
    </row>
    <row r="13" spans="1:16" x14ac:dyDescent="0.2">
      <c r="A13" s="11">
        <v>10</v>
      </c>
      <c r="B13" s="36" t="s">
        <v>35</v>
      </c>
      <c r="C13" s="34">
        <v>111.84318944801835</v>
      </c>
      <c r="D13" s="34">
        <v>136.96807495060324</v>
      </c>
      <c r="E13" s="34">
        <v>159.90764431309054</v>
      </c>
      <c r="F13" s="34">
        <v>206.1788795042801</v>
      </c>
      <c r="G13" s="34">
        <v>211.06880764689888</v>
      </c>
      <c r="H13" s="34">
        <v>333.36180465050944</v>
      </c>
      <c r="I13" s="34">
        <v>882.70466243927672</v>
      </c>
      <c r="J13" s="34">
        <v>1012.9666157431088</v>
      </c>
      <c r="K13" s="34">
        <v>1137.6643333338718</v>
      </c>
      <c r="L13" s="34">
        <v>1174.5887550770635</v>
      </c>
      <c r="M13" s="34">
        <v>1298.3999321330564</v>
      </c>
      <c r="N13" s="34">
        <v>1272.1462716206479</v>
      </c>
      <c r="O13" s="35">
        <v>1402.6484062474374</v>
      </c>
      <c r="P13" s="35">
        <v>606.13576076017739</v>
      </c>
    </row>
    <row r="14" spans="1:16" x14ac:dyDescent="0.2">
      <c r="A14" s="11">
        <v>15</v>
      </c>
      <c r="B14" s="36" t="s">
        <v>36</v>
      </c>
      <c r="C14" s="34">
        <v>687.66884003035102</v>
      </c>
      <c r="D14" s="34">
        <v>720.81347266679632</v>
      </c>
      <c r="E14" s="34">
        <v>709.49294193551987</v>
      </c>
      <c r="F14" s="34">
        <v>717.35233387434437</v>
      </c>
      <c r="G14" s="34">
        <v>707.76934902138237</v>
      </c>
      <c r="H14" s="34">
        <v>726.58214112356382</v>
      </c>
      <c r="I14" s="34">
        <v>708.64901236786636</v>
      </c>
      <c r="J14" s="34">
        <v>727.54275861337373</v>
      </c>
      <c r="K14" s="34">
        <v>743.65961949692655</v>
      </c>
      <c r="L14" s="34">
        <v>776.16829519517842</v>
      </c>
      <c r="M14" s="34">
        <v>803.36344120799777</v>
      </c>
      <c r="N14" s="34">
        <v>820.68270759726602</v>
      </c>
      <c r="O14" s="35">
        <v>854.02788191210129</v>
      </c>
      <c r="P14" s="35">
        <v>741.35753803611169</v>
      </c>
    </row>
    <row r="15" spans="1:16" x14ac:dyDescent="0.2">
      <c r="A15" s="11">
        <v>17</v>
      </c>
      <c r="B15" s="37" t="s">
        <v>37</v>
      </c>
      <c r="C15" s="34">
        <v>180.27178541101557</v>
      </c>
      <c r="D15" s="34">
        <v>181.52985942549708</v>
      </c>
      <c r="E15" s="34">
        <v>145.8789180657742</v>
      </c>
      <c r="F15" s="34">
        <v>137.00801256273655</v>
      </c>
      <c r="G15" s="34">
        <v>136.27106840018655</v>
      </c>
      <c r="H15" s="34">
        <v>140.06685765018494</v>
      </c>
      <c r="I15" s="34">
        <v>144.7552056433824</v>
      </c>
      <c r="J15" s="34">
        <v>147.60378898956219</v>
      </c>
      <c r="K15" s="34">
        <v>146.72012201545067</v>
      </c>
      <c r="L15" s="34">
        <v>157.82967710389141</v>
      </c>
      <c r="M15" s="34">
        <v>172.77783827519556</v>
      </c>
      <c r="N15" s="34">
        <v>178.62582846371583</v>
      </c>
      <c r="O15" s="35">
        <v>193.34811394643407</v>
      </c>
      <c r="P15" s="35">
        <v>163.05964375832184</v>
      </c>
    </row>
    <row r="16" spans="1:16" x14ac:dyDescent="0.2">
      <c r="A16" s="11">
        <v>20</v>
      </c>
      <c r="B16" s="38" t="s">
        <v>38</v>
      </c>
      <c r="C16" s="34">
        <v>161.86884462511574</v>
      </c>
      <c r="D16" s="34">
        <v>153.09062929389398</v>
      </c>
      <c r="E16" s="34">
        <v>158.30610653938351</v>
      </c>
      <c r="F16" s="34">
        <v>173.35191253050294</v>
      </c>
      <c r="G16" s="34">
        <v>166.16342319570791</v>
      </c>
      <c r="H16" s="34">
        <v>167.49620077542502</v>
      </c>
      <c r="I16" s="34">
        <v>172.38066826718938</v>
      </c>
      <c r="J16" s="34">
        <v>175.91028615422366</v>
      </c>
      <c r="K16" s="34">
        <v>183.64025646632615</v>
      </c>
      <c r="L16" s="34">
        <v>196.95069361177292</v>
      </c>
      <c r="M16" s="34">
        <v>192.96691100214653</v>
      </c>
      <c r="N16" s="34">
        <v>198.64280185979743</v>
      </c>
      <c r="O16" s="35">
        <v>203.94350609388053</v>
      </c>
      <c r="P16" s="35">
        <v>179.43063632197504</v>
      </c>
    </row>
    <row r="17" spans="1:16" x14ac:dyDescent="0.2">
      <c r="A17" s="11">
        <v>26</v>
      </c>
      <c r="B17" s="36" t="s">
        <v>39</v>
      </c>
      <c r="C17" s="34">
        <v>55.994363546928639</v>
      </c>
      <c r="D17" s="34">
        <v>62.844491951944093</v>
      </c>
      <c r="E17" s="34">
        <v>58.61824929182059</v>
      </c>
      <c r="F17" s="34">
        <v>60.47116252904793</v>
      </c>
      <c r="G17" s="34">
        <v>62.796986993398029</v>
      </c>
      <c r="H17" s="34">
        <v>64.511861348558313</v>
      </c>
      <c r="I17" s="34">
        <v>60.644976683309963</v>
      </c>
      <c r="J17" s="34">
        <v>62.705623039372668</v>
      </c>
      <c r="K17" s="34">
        <v>64.231267385552712</v>
      </c>
      <c r="L17" s="34">
        <v>67.645793389969555</v>
      </c>
      <c r="M17" s="34">
        <v>77.349977940880123</v>
      </c>
      <c r="N17" s="34">
        <v>84.069778142890783</v>
      </c>
      <c r="O17" s="35">
        <v>89.145495445587912</v>
      </c>
      <c r="P17" s="35">
        <v>72.737975095504254</v>
      </c>
    </row>
    <row r="18" spans="1:16" x14ac:dyDescent="0.2">
      <c r="A18" s="11">
        <v>28</v>
      </c>
      <c r="B18" s="38" t="s">
        <v>40</v>
      </c>
      <c r="C18" s="34">
        <v>156.49502948864099</v>
      </c>
      <c r="D18" s="34">
        <v>217.97936540424845</v>
      </c>
      <c r="E18" s="34">
        <v>171.37312647680892</v>
      </c>
      <c r="F18" s="34">
        <v>142.7749777964971</v>
      </c>
      <c r="G18" s="34">
        <v>164.56615613538773</v>
      </c>
      <c r="H18" s="34">
        <v>167.46025177902277</v>
      </c>
      <c r="I18" s="34">
        <v>148.18265284089401</v>
      </c>
      <c r="J18" s="34">
        <v>152.62388847102807</v>
      </c>
      <c r="K18" s="34">
        <v>163.79133754321941</v>
      </c>
      <c r="L18" s="34">
        <v>174.14885983927707</v>
      </c>
      <c r="M18" s="34">
        <v>185.32500336508312</v>
      </c>
      <c r="N18" s="34">
        <v>198.98159782636014</v>
      </c>
      <c r="O18" s="35">
        <v>213.7653519379391</v>
      </c>
      <c r="P18" s="35">
        <v>214.0753905808115</v>
      </c>
    </row>
    <row r="19" spans="1:16" x14ac:dyDescent="0.2">
      <c r="A19" s="11">
        <v>29</v>
      </c>
      <c r="B19" s="36" t="s">
        <v>41</v>
      </c>
      <c r="C19" s="34">
        <v>63.601395249981621</v>
      </c>
      <c r="D19" s="34">
        <v>48.668605546639441</v>
      </c>
      <c r="E19" s="34">
        <v>39.01901449534909</v>
      </c>
      <c r="F19" s="34">
        <v>27.384833500377646</v>
      </c>
      <c r="G19" s="34">
        <v>24.687449730193059</v>
      </c>
      <c r="H19" s="34">
        <v>24.997722585461148</v>
      </c>
      <c r="I19" s="34">
        <v>25.368356324268625</v>
      </c>
      <c r="J19" s="34">
        <v>25.752483836060154</v>
      </c>
      <c r="K19" s="34">
        <v>26.217640250684685</v>
      </c>
      <c r="L19" s="34">
        <v>26.697662855281976</v>
      </c>
      <c r="M19" s="34">
        <v>27.186780806236122</v>
      </c>
      <c r="N19" s="34">
        <v>27.744139060906896</v>
      </c>
      <c r="O19" s="35">
        <v>28.304915171260426</v>
      </c>
      <c r="P19" s="35">
        <v>28.347985696389941</v>
      </c>
    </row>
    <row r="20" spans="1:16" x14ac:dyDescent="0.2">
      <c r="A20" s="11">
        <v>36</v>
      </c>
      <c r="B20" s="38" t="s">
        <v>42</v>
      </c>
      <c r="C20" s="34">
        <v>157.79635639733468</v>
      </c>
      <c r="D20" s="34">
        <v>166.3694045786782</v>
      </c>
      <c r="E20" s="34">
        <v>141.4956567248376</v>
      </c>
      <c r="F20" s="34">
        <v>139.04496959012755</v>
      </c>
      <c r="G20" s="34">
        <v>142.73933973539368</v>
      </c>
      <c r="H20" s="34">
        <v>144.83661883117148</v>
      </c>
      <c r="I20" s="34">
        <v>145.07012641927182</v>
      </c>
      <c r="J20" s="34">
        <v>148.13009649339349</v>
      </c>
      <c r="K20" s="34">
        <v>153.01275697593127</v>
      </c>
      <c r="L20" s="34">
        <v>165.00911308546102</v>
      </c>
      <c r="M20" s="34">
        <v>172.12078075244088</v>
      </c>
      <c r="N20" s="34">
        <v>201.3513298420587</v>
      </c>
      <c r="O20" s="35">
        <v>206.34499372335853</v>
      </c>
      <c r="P20" s="35">
        <v>173.6380257502924</v>
      </c>
    </row>
    <row r="21" spans="1:16" x14ac:dyDescent="0.2">
      <c r="A21" s="11">
        <v>40</v>
      </c>
      <c r="B21" s="36" t="s">
        <v>43</v>
      </c>
      <c r="C21" s="34">
        <v>159.85189537076297</v>
      </c>
      <c r="D21" s="34">
        <v>170.88167615134563</v>
      </c>
      <c r="E21" s="34">
        <v>169.7560190535485</v>
      </c>
      <c r="F21" s="34">
        <v>181.74471111336368</v>
      </c>
      <c r="G21" s="34">
        <v>179.12024075518968</v>
      </c>
      <c r="H21" s="34">
        <v>190.10827764826948</v>
      </c>
      <c r="I21" s="34">
        <v>206.40397593777976</v>
      </c>
      <c r="J21" s="34">
        <v>214.43349919564142</v>
      </c>
      <c r="K21" s="34">
        <v>227.32897835853581</v>
      </c>
      <c r="L21" s="34">
        <v>243.46933582199188</v>
      </c>
      <c r="M21" s="34">
        <v>226.05926597807712</v>
      </c>
      <c r="N21" s="34">
        <v>236.09429524467186</v>
      </c>
      <c r="O21" s="35">
        <v>244.7875512472761</v>
      </c>
      <c r="P21" s="35">
        <v>244.5431608470559</v>
      </c>
    </row>
    <row r="22" spans="1:16" x14ac:dyDescent="0.2">
      <c r="A22" s="11">
        <v>45</v>
      </c>
      <c r="B22" s="38" t="s">
        <v>44</v>
      </c>
      <c r="C22" s="34">
        <v>1284.8021165709874</v>
      </c>
      <c r="D22" s="34">
        <v>1637.1960871115714</v>
      </c>
      <c r="E22" s="34">
        <v>1344.4867115419613</v>
      </c>
      <c r="F22" s="34">
        <v>1389.6501086596527</v>
      </c>
      <c r="G22" s="34">
        <v>1436.5622146070441</v>
      </c>
      <c r="H22" s="34">
        <v>1487.1193619980306</v>
      </c>
      <c r="I22" s="34">
        <v>1458.6002911548326</v>
      </c>
      <c r="J22" s="34">
        <v>1504.6379585388952</v>
      </c>
      <c r="K22" s="34">
        <v>1650.0331424608601</v>
      </c>
      <c r="L22" s="34">
        <v>1749.6558570119143</v>
      </c>
      <c r="M22" s="34">
        <v>1868.3756872718227</v>
      </c>
      <c r="N22" s="34">
        <v>2016.4127953889092</v>
      </c>
      <c r="O22" s="35">
        <v>2223.9108925902201</v>
      </c>
      <c r="P22" s="35">
        <v>2016.7878279392394</v>
      </c>
    </row>
    <row r="23" spans="1:16" x14ac:dyDescent="0.2">
      <c r="A23" s="11">
        <v>50</v>
      </c>
      <c r="B23" s="36" t="s">
        <v>45</v>
      </c>
      <c r="C23" s="34">
        <v>1929.213140863026</v>
      </c>
      <c r="D23" s="34">
        <v>1978.1851023936324</v>
      </c>
      <c r="E23" s="34">
        <v>2037.7130497404676</v>
      </c>
      <c r="F23" s="34">
        <v>2015.4669610831638</v>
      </c>
      <c r="G23" s="34">
        <v>2037.4176448975002</v>
      </c>
      <c r="H23" s="34">
        <v>2107.8270250401752</v>
      </c>
      <c r="I23" s="34">
        <v>2045.8865839175305</v>
      </c>
      <c r="J23" s="34">
        <v>2106.4961170784591</v>
      </c>
      <c r="K23" s="34">
        <v>2133.9196407112549</v>
      </c>
      <c r="L23" s="34">
        <v>2202.3088835443191</v>
      </c>
      <c r="M23" s="34">
        <v>2188.9287111780277</v>
      </c>
      <c r="N23" s="34">
        <v>2243.1191285068171</v>
      </c>
      <c r="O23" s="35">
        <v>2293.9284696178497</v>
      </c>
      <c r="P23" s="35">
        <v>2232.1039690377106</v>
      </c>
    </row>
    <row r="24" spans="1:16" x14ac:dyDescent="0.2">
      <c r="A24" s="11">
        <v>55</v>
      </c>
      <c r="B24" s="38" t="s">
        <v>46</v>
      </c>
      <c r="C24" s="34">
        <v>484.27001319253861</v>
      </c>
      <c r="D24" s="34">
        <v>527.18353339466159</v>
      </c>
      <c r="E24" s="34">
        <v>422.72101125680587</v>
      </c>
      <c r="F24" s="34">
        <v>400.17510914272731</v>
      </c>
      <c r="G24" s="34">
        <v>411.89872340643558</v>
      </c>
      <c r="H24" s="34">
        <v>472.24142652252675</v>
      </c>
      <c r="I24" s="34">
        <v>469.27854159734483</v>
      </c>
      <c r="J24" s="34">
        <v>542.95275029050254</v>
      </c>
      <c r="K24" s="34">
        <v>551.44787786377105</v>
      </c>
      <c r="L24" s="34">
        <v>649.59585299527794</v>
      </c>
      <c r="M24" s="34">
        <v>593.73662531371963</v>
      </c>
      <c r="N24" s="34">
        <v>368.8971952934877</v>
      </c>
      <c r="O24" s="35">
        <v>426.2882597084257</v>
      </c>
      <c r="P24" s="35">
        <v>188.31073101165569</v>
      </c>
    </row>
    <row r="25" spans="1:16" x14ac:dyDescent="0.2">
      <c r="A25" s="11">
        <v>60</v>
      </c>
      <c r="B25" s="38" t="s">
        <v>47</v>
      </c>
      <c r="C25" s="34">
        <v>1208.2120322503429</v>
      </c>
      <c r="D25" s="34">
        <v>1294.4096713878691</v>
      </c>
      <c r="E25" s="34">
        <v>1123.6093043818519</v>
      </c>
      <c r="F25" s="34">
        <v>1181.4395198412872</v>
      </c>
      <c r="G25" s="34">
        <v>1236.6829152124349</v>
      </c>
      <c r="H25" s="34">
        <v>1272.6911732159242</v>
      </c>
      <c r="I25" s="34">
        <v>1255.2191687248105</v>
      </c>
      <c r="J25" s="34">
        <v>1267.7314164546865</v>
      </c>
      <c r="K25" s="34">
        <v>1234.0533919640454</v>
      </c>
      <c r="L25" s="34">
        <v>1204.0171188395411</v>
      </c>
      <c r="M25" s="34">
        <v>1462.4917081158171</v>
      </c>
      <c r="N25" s="34">
        <v>1410.4802234560268</v>
      </c>
      <c r="O25" s="35">
        <v>1477.7611970819466</v>
      </c>
      <c r="P25" s="35">
        <v>1382.5270570243486</v>
      </c>
    </row>
    <row r="26" spans="1:16" x14ac:dyDescent="0.2">
      <c r="A26" s="11">
        <v>64</v>
      </c>
      <c r="B26" s="38" t="s">
        <v>48</v>
      </c>
      <c r="C26" s="34">
        <v>290.86260601210245</v>
      </c>
      <c r="D26" s="34">
        <v>349.24020699021293</v>
      </c>
      <c r="E26" s="34">
        <v>398.09427522009253</v>
      </c>
      <c r="F26" s="34">
        <v>435.91960866587129</v>
      </c>
      <c r="G26" s="34">
        <v>455.93761822380708</v>
      </c>
      <c r="H26" s="34">
        <v>408.57177414745792</v>
      </c>
      <c r="I26" s="34">
        <v>491.83786928234497</v>
      </c>
      <c r="J26" s="34">
        <v>497.95470151336303</v>
      </c>
      <c r="K26" s="34">
        <v>510.70595628258121</v>
      </c>
      <c r="L26" s="34">
        <v>569.27823271240868</v>
      </c>
      <c r="M26" s="34">
        <v>590.26011716436005</v>
      </c>
      <c r="N26" s="34">
        <v>669.31943180582255</v>
      </c>
      <c r="O26" s="35">
        <v>738.29504335344484</v>
      </c>
      <c r="P26" s="35">
        <v>882.43124410182099</v>
      </c>
    </row>
    <row r="27" spans="1:16" x14ac:dyDescent="0.2">
      <c r="A27" s="11">
        <v>65</v>
      </c>
      <c r="B27" s="36" t="s">
        <v>49</v>
      </c>
      <c r="C27" s="34">
        <v>325.40903271505334</v>
      </c>
      <c r="D27" s="34">
        <v>303.63387672221779</v>
      </c>
      <c r="E27" s="34">
        <v>343.63575318240987</v>
      </c>
      <c r="F27" s="34">
        <v>330.69616156086863</v>
      </c>
      <c r="G27" s="34">
        <v>356.86723264145064</v>
      </c>
      <c r="H27" s="34">
        <v>377.28435308024984</v>
      </c>
      <c r="I27" s="34">
        <v>397.50474109222216</v>
      </c>
      <c r="J27" s="34">
        <v>456.6747197526546</v>
      </c>
      <c r="K27" s="34">
        <v>532.23346116920595</v>
      </c>
      <c r="L27" s="34">
        <v>572.74401829124054</v>
      </c>
      <c r="M27" s="34">
        <v>656.13336598674107</v>
      </c>
      <c r="N27" s="34">
        <v>664.49216814743329</v>
      </c>
      <c r="O27" s="35">
        <v>742.01362351605678</v>
      </c>
      <c r="P27" s="35">
        <v>646.74160367208128</v>
      </c>
    </row>
    <row r="28" spans="1:16" x14ac:dyDescent="0.2">
      <c r="A28" s="11">
        <v>71</v>
      </c>
      <c r="B28" s="38" t="s">
        <v>50</v>
      </c>
      <c r="C28" s="34">
        <v>1228.0090929034977</v>
      </c>
      <c r="D28" s="34">
        <v>1302.2250782821884</v>
      </c>
      <c r="E28" s="34">
        <v>1239.4363230616605</v>
      </c>
      <c r="F28" s="34">
        <v>1275.3185815903794</v>
      </c>
      <c r="G28" s="34">
        <v>1283.8801556511739</v>
      </c>
      <c r="H28" s="34">
        <v>1322.8558266925363</v>
      </c>
      <c r="I28" s="34">
        <v>1404.6128774328145</v>
      </c>
      <c r="J28" s="34">
        <v>1428.1020765350645</v>
      </c>
      <c r="K28" s="34">
        <v>1469.1590536733206</v>
      </c>
      <c r="L28" s="34">
        <v>1610.0194480474743</v>
      </c>
      <c r="M28" s="34">
        <v>1655.2237418252189</v>
      </c>
      <c r="N28" s="34">
        <v>1649.3194155385133</v>
      </c>
      <c r="O28" s="35">
        <v>1696.642070355651</v>
      </c>
      <c r="P28" s="35">
        <v>1559.8052280599929</v>
      </c>
    </row>
    <row r="29" spans="1:16" x14ac:dyDescent="0.2">
      <c r="A29" s="11">
        <v>75</v>
      </c>
      <c r="B29" s="36" t="s">
        <v>51</v>
      </c>
      <c r="C29" s="34">
        <v>1211.0407640904571</v>
      </c>
      <c r="D29" s="34">
        <v>1336.5867583917338</v>
      </c>
      <c r="E29" s="34">
        <v>1294.4784117558263</v>
      </c>
      <c r="F29" s="34">
        <v>1254.2658355503072</v>
      </c>
      <c r="G29" s="34">
        <v>1216.6406349348053</v>
      </c>
      <c r="H29" s="34">
        <v>1193.5925857696584</v>
      </c>
      <c r="I29" s="34">
        <v>1172.5408101754961</v>
      </c>
      <c r="J29" s="34">
        <v>1185.0660793239581</v>
      </c>
      <c r="K29" s="34">
        <v>1162.2979363966615</v>
      </c>
      <c r="L29" s="34">
        <v>1149.5080509361262</v>
      </c>
      <c r="M29" s="34">
        <v>1174.6592658951224</v>
      </c>
      <c r="N29" s="34">
        <v>1146.2700174546706</v>
      </c>
      <c r="O29" s="35">
        <v>1155.1058166157736</v>
      </c>
      <c r="P29" s="35">
        <v>1121.4046711952192</v>
      </c>
    </row>
    <row r="30" spans="1:16" x14ac:dyDescent="0.2">
      <c r="A30" s="11">
        <v>80</v>
      </c>
      <c r="B30" s="38" t="s">
        <v>52</v>
      </c>
      <c r="C30" s="34">
        <v>509.23937264426991</v>
      </c>
      <c r="D30" s="34">
        <v>446.3302853142186</v>
      </c>
      <c r="E30" s="34">
        <v>422.88738692970782</v>
      </c>
      <c r="F30" s="34">
        <v>419.34503309180695</v>
      </c>
      <c r="G30" s="34">
        <v>364.86933222144251</v>
      </c>
      <c r="H30" s="34">
        <v>398.97826516513919</v>
      </c>
      <c r="I30" s="34">
        <v>364.98272253225269</v>
      </c>
      <c r="J30" s="34">
        <v>346.0277246993129</v>
      </c>
      <c r="K30" s="34">
        <v>341.27313276771247</v>
      </c>
      <c r="L30" s="34">
        <v>322.36693827382567</v>
      </c>
      <c r="M30" s="34">
        <v>355.53114141464192</v>
      </c>
      <c r="N30" s="34">
        <v>413.18553253041148</v>
      </c>
      <c r="O30" s="35">
        <v>420.28007330311448</v>
      </c>
      <c r="P30" s="35">
        <v>366.68462291060496</v>
      </c>
    </row>
    <row r="31" spans="1:16" x14ac:dyDescent="0.2">
      <c r="A31" s="11">
        <v>85</v>
      </c>
      <c r="B31" s="38" t="s">
        <v>53</v>
      </c>
      <c r="C31" s="34">
        <v>247.34746614763509</v>
      </c>
      <c r="D31" s="34">
        <v>247.18771327356907</v>
      </c>
      <c r="E31" s="34">
        <v>237.35257218000993</v>
      </c>
      <c r="F31" s="34">
        <v>231.39442330395053</v>
      </c>
      <c r="G31" s="34">
        <v>234.30622399940233</v>
      </c>
      <c r="H31" s="34">
        <v>232.37545575922064</v>
      </c>
      <c r="I31" s="34">
        <v>232.76583580969324</v>
      </c>
      <c r="J31" s="34">
        <v>232.26653570493542</v>
      </c>
      <c r="K31" s="34">
        <v>229.874285890203</v>
      </c>
      <c r="L31" s="34">
        <v>236.4667293257252</v>
      </c>
      <c r="M31" s="34">
        <v>249.39433147016973</v>
      </c>
      <c r="N31" s="34">
        <v>246.05012639549926</v>
      </c>
      <c r="O31" s="35">
        <v>252.08850959881983</v>
      </c>
      <c r="P31" s="35">
        <v>290.6422505367612</v>
      </c>
    </row>
    <row r="32" spans="1:16" x14ac:dyDescent="0.2">
      <c r="A32" s="11">
        <v>91</v>
      </c>
      <c r="B32" s="38" t="s">
        <v>54</v>
      </c>
      <c r="C32" s="34">
        <v>240.43234693999818</v>
      </c>
      <c r="D32" s="34">
        <v>235.9322097888421</v>
      </c>
      <c r="E32" s="34">
        <v>240.78590194671199</v>
      </c>
      <c r="F32" s="34">
        <v>222.79332797277323</v>
      </c>
      <c r="G32" s="34">
        <v>217.47981065747149</v>
      </c>
      <c r="H32" s="34">
        <v>222.92565738809603</v>
      </c>
      <c r="I32" s="34">
        <v>241.31628682177046</v>
      </c>
      <c r="J32" s="34">
        <v>248.71938618945464</v>
      </c>
      <c r="K32" s="34">
        <v>246.40513756118048</v>
      </c>
      <c r="L32" s="34">
        <v>253.59189070040088</v>
      </c>
      <c r="M32" s="34">
        <v>257.26801513181749</v>
      </c>
      <c r="N32" s="34">
        <v>317.75447826497856</v>
      </c>
      <c r="O32" s="35">
        <v>273.52133225842397</v>
      </c>
      <c r="P32" s="35">
        <v>247.96523773790204</v>
      </c>
    </row>
    <row r="33" spans="1:16" ht="16" thickBot="1" x14ac:dyDescent="0.25">
      <c r="A33" s="8"/>
      <c r="B33" s="39"/>
      <c r="C33" s="40">
        <f>SUM(C10:C32)</f>
        <v>15177.679136542891</v>
      </c>
      <c r="D33" s="40">
        <f t="shared" ref="D33:P33" si="0">SUM(D10:D32)</f>
        <v>16103.340084945496</v>
      </c>
      <c r="E33" s="40">
        <f t="shared" si="0"/>
        <v>15696.115294349976</v>
      </c>
      <c r="F33" s="40">
        <f t="shared" si="0"/>
        <v>15667.215316968601</v>
      </c>
      <c r="G33" s="40">
        <f t="shared" si="0"/>
        <v>15861.875789653302</v>
      </c>
      <c r="H33" s="40">
        <f t="shared" si="0"/>
        <v>16370.067000213388</v>
      </c>
      <c r="I33" s="40">
        <f t="shared" si="0"/>
        <v>16695.267118627391</v>
      </c>
      <c r="J33" s="40">
        <f t="shared" si="0"/>
        <v>17224.866218542287</v>
      </c>
      <c r="K33" s="40">
        <f t="shared" si="0"/>
        <v>17575.753880157172</v>
      </c>
      <c r="L33" s="40">
        <f t="shared" si="0"/>
        <v>18232.953221879168</v>
      </c>
      <c r="M33" s="40">
        <f t="shared" si="0"/>
        <v>18999.610630488722</v>
      </c>
      <c r="N33" s="40">
        <f t="shared" si="0"/>
        <v>19172.6778745376</v>
      </c>
      <c r="O33" s="41">
        <f t="shared" si="0"/>
        <v>20230.501255562085</v>
      </c>
      <c r="P33" s="41">
        <f t="shared" si="0"/>
        <v>18481.97593893563</v>
      </c>
    </row>
    <row r="34" spans="1:16" ht="16" thickTop="1" x14ac:dyDescent="0.2"/>
    <row r="35" spans="1:16" x14ac:dyDescent="0.2">
      <c r="B35" s="3" t="s">
        <v>21</v>
      </c>
    </row>
    <row r="36" spans="1:16" x14ac:dyDescent="0.2">
      <c r="B36" s="3" t="s">
        <v>22</v>
      </c>
    </row>
    <row r="38" spans="1:16" x14ac:dyDescent="0.2">
      <c r="B38" s="2" t="s">
        <v>55</v>
      </c>
    </row>
    <row r="39" spans="1:16" x14ac:dyDescent="0.2">
      <c r="B39" s="3" t="s">
        <v>3</v>
      </c>
      <c r="D39" s="2" t="s">
        <v>31</v>
      </c>
    </row>
    <row r="41" spans="1:16" x14ac:dyDescent="0.2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6" thickBot="1" x14ac:dyDescent="0.25">
      <c r="C42" s="10">
        <v>2007</v>
      </c>
      <c r="D42" s="10">
        <v>2008</v>
      </c>
      <c r="E42" s="10">
        <v>2009</v>
      </c>
      <c r="F42" s="10">
        <v>2010</v>
      </c>
      <c r="G42" s="10">
        <v>2011</v>
      </c>
      <c r="H42" s="10">
        <v>2012</v>
      </c>
      <c r="I42" s="10">
        <v>2013</v>
      </c>
      <c r="J42" s="10" t="s">
        <v>24</v>
      </c>
      <c r="K42" s="10" t="s">
        <v>25</v>
      </c>
      <c r="L42" s="10" t="s">
        <v>26</v>
      </c>
      <c r="M42" s="10">
        <v>2017</v>
      </c>
      <c r="N42" s="10">
        <v>2018</v>
      </c>
      <c r="O42" s="10">
        <v>2019</v>
      </c>
      <c r="P42" s="10">
        <v>2020</v>
      </c>
    </row>
    <row r="43" spans="1:16" ht="16" thickTop="1" x14ac:dyDescent="0.2">
      <c r="A43" s="11">
        <v>1</v>
      </c>
      <c r="B43" s="33" t="s">
        <v>32</v>
      </c>
      <c r="C43" s="27">
        <v>3072.974827131723</v>
      </c>
      <c r="D43" s="27">
        <v>3388.2277499652055</v>
      </c>
      <c r="E43" s="27">
        <v>3959.9463961197825</v>
      </c>
      <c r="F43" s="27">
        <v>4286.6651137098406</v>
      </c>
      <c r="G43" s="27">
        <v>4845.3548153533193</v>
      </c>
      <c r="H43" s="27">
        <v>4822.9991608618166</v>
      </c>
      <c r="I43" s="27">
        <v>4785.4573880166754</v>
      </c>
      <c r="J43" s="27">
        <v>5129.1483497409918</v>
      </c>
      <c r="K43" s="27">
        <v>5458.4643286143273</v>
      </c>
      <c r="L43" s="27">
        <v>5886.4513579062223</v>
      </c>
      <c r="M43" s="27">
        <v>6269.4933663655547</v>
      </c>
      <c r="N43" s="27">
        <v>7106.9379086155186</v>
      </c>
      <c r="O43" s="35">
        <v>7536.5226618324541</v>
      </c>
      <c r="P43" s="35">
        <v>7887.1933092172476</v>
      </c>
    </row>
    <row r="44" spans="1:16" x14ac:dyDescent="0.2">
      <c r="A44" s="11">
        <v>3</v>
      </c>
      <c r="B44" s="36" t="s">
        <v>33</v>
      </c>
      <c r="C44" s="27">
        <v>1243.6476739533568</v>
      </c>
      <c r="D44" s="27">
        <v>1402.480147786488</v>
      </c>
      <c r="E44" s="27">
        <v>1531.5149067906691</v>
      </c>
      <c r="F44" s="27">
        <v>1483.3532095039341</v>
      </c>
      <c r="G44" s="27">
        <v>1652.6543000512611</v>
      </c>
      <c r="H44" s="27">
        <v>2014.5217266950458</v>
      </c>
      <c r="I44" s="27">
        <v>2139.0386932725414</v>
      </c>
      <c r="J44" s="27">
        <v>2310.2476290487712</v>
      </c>
      <c r="K44" s="27">
        <v>2684.1372643653303</v>
      </c>
      <c r="L44" s="27">
        <v>3100.9189397693053</v>
      </c>
      <c r="M44" s="27">
        <v>3229.9410024057015</v>
      </c>
      <c r="N44" s="27">
        <v>3268.3723249769801</v>
      </c>
      <c r="O44" s="35">
        <v>3525.5049610289361</v>
      </c>
      <c r="P44" s="35">
        <v>3840.4129543909421</v>
      </c>
    </row>
    <row r="45" spans="1:16" x14ac:dyDescent="0.2">
      <c r="A45" s="11">
        <v>2</v>
      </c>
      <c r="B45" s="36" t="s">
        <v>34</v>
      </c>
      <c r="C45" s="27">
        <v>166.8269515597508</v>
      </c>
      <c r="D45" s="27">
        <v>166.002988574222</v>
      </c>
      <c r="E45" s="27">
        <v>239.82381283553693</v>
      </c>
      <c r="F45" s="27">
        <v>296.65179764893878</v>
      </c>
      <c r="G45" s="27">
        <v>297.93561471466006</v>
      </c>
      <c r="H45" s="27">
        <v>278.96474968862452</v>
      </c>
      <c r="I45" s="27">
        <v>339.28993753265769</v>
      </c>
      <c r="J45" s="27">
        <v>376.39866133840161</v>
      </c>
      <c r="K45" s="27">
        <v>408.35618317434449</v>
      </c>
      <c r="L45" s="27">
        <v>472.25520084011976</v>
      </c>
      <c r="M45" s="27">
        <v>580.56804456737984</v>
      </c>
      <c r="N45" s="27">
        <v>625.18883158196502</v>
      </c>
      <c r="O45" s="35">
        <v>653.74529237881927</v>
      </c>
      <c r="P45" s="35">
        <v>695.68315113491178</v>
      </c>
    </row>
    <row r="46" spans="1:16" x14ac:dyDescent="0.2">
      <c r="A46" s="11">
        <v>10</v>
      </c>
      <c r="B46" s="36" t="s">
        <v>35</v>
      </c>
      <c r="C46" s="27">
        <v>111.84318944801835</v>
      </c>
      <c r="D46" s="27">
        <v>156.90537130279</v>
      </c>
      <c r="E46" s="27">
        <v>161.11430640214428</v>
      </c>
      <c r="F46" s="27">
        <v>244.29396079788395</v>
      </c>
      <c r="G46" s="27">
        <v>283.23315580054719</v>
      </c>
      <c r="H46" s="27">
        <v>388.12126437005236</v>
      </c>
      <c r="I46" s="27">
        <v>807.76057963385631</v>
      </c>
      <c r="J46" s="27">
        <v>1118.8770156029495</v>
      </c>
      <c r="K46" s="27">
        <v>1051.2050499796549</v>
      </c>
      <c r="L46" s="27">
        <v>851.83932856136789</v>
      </c>
      <c r="M46" s="27">
        <v>1413.3732245308743</v>
      </c>
      <c r="N46" s="27">
        <v>2118.4734313466142</v>
      </c>
      <c r="O46" s="35">
        <v>2115.9666280547463</v>
      </c>
      <c r="P46" s="35">
        <v>979.65232752355644</v>
      </c>
    </row>
    <row r="47" spans="1:16" x14ac:dyDescent="0.2">
      <c r="A47" s="11">
        <v>15</v>
      </c>
      <c r="B47" s="36" t="s">
        <v>56</v>
      </c>
      <c r="C47" s="27">
        <v>687.66884003035102</v>
      </c>
      <c r="D47" s="27">
        <v>834.32436183578739</v>
      </c>
      <c r="E47" s="27">
        <v>821.09399832458985</v>
      </c>
      <c r="F47" s="27">
        <v>885.00674859674109</v>
      </c>
      <c r="G47" s="27">
        <v>984.81995637288674</v>
      </c>
      <c r="H47" s="27">
        <v>1083.9653565265539</v>
      </c>
      <c r="I47" s="27">
        <v>1266.3626181366735</v>
      </c>
      <c r="J47" s="27">
        <v>1547.2581307198443</v>
      </c>
      <c r="K47" s="27">
        <v>1546.0767147618417</v>
      </c>
      <c r="L47" s="27">
        <v>2374.0414299112754</v>
      </c>
      <c r="M47" s="27">
        <v>2120.4456905401239</v>
      </c>
      <c r="N47" s="27">
        <v>2399.3064845539275</v>
      </c>
      <c r="O47" s="35">
        <v>2935.1829607071904</v>
      </c>
      <c r="P47" s="35">
        <v>2743.5060370695101</v>
      </c>
    </row>
    <row r="48" spans="1:16" x14ac:dyDescent="0.2">
      <c r="A48" s="11">
        <v>17</v>
      </c>
      <c r="B48" s="37" t="s">
        <v>37</v>
      </c>
      <c r="C48" s="27">
        <v>180.27178541101557</v>
      </c>
      <c r="D48" s="27">
        <v>205.73032431700904</v>
      </c>
      <c r="E48" s="27">
        <v>186.56875372027571</v>
      </c>
      <c r="F48" s="27">
        <v>229.30363030337776</v>
      </c>
      <c r="G48" s="27">
        <v>253.93036214362542</v>
      </c>
      <c r="H48" s="27">
        <v>275.16852196026434</v>
      </c>
      <c r="I48" s="27">
        <v>258.18215876962495</v>
      </c>
      <c r="J48" s="27">
        <v>280.9176268848978</v>
      </c>
      <c r="K48" s="27">
        <v>274.27298213509357</v>
      </c>
      <c r="L48" s="27">
        <v>355.23611953556428</v>
      </c>
      <c r="M48" s="27">
        <v>434.9994345471755</v>
      </c>
      <c r="N48" s="27">
        <v>487.90089545762839</v>
      </c>
      <c r="O48" s="35">
        <v>592.85875044391423</v>
      </c>
      <c r="P48" s="35">
        <v>571.17293297633842</v>
      </c>
    </row>
    <row r="49" spans="1:16" x14ac:dyDescent="0.2">
      <c r="A49" s="11">
        <v>20</v>
      </c>
      <c r="B49" s="38" t="s">
        <v>38</v>
      </c>
      <c r="C49" s="27">
        <v>161.86884462511574</v>
      </c>
      <c r="D49" s="27">
        <v>165.83233099298985</v>
      </c>
      <c r="E49" s="27">
        <v>190.48282486317683</v>
      </c>
      <c r="F49" s="27">
        <v>251.2618966112623</v>
      </c>
      <c r="G49" s="27">
        <v>257.51623053677605</v>
      </c>
      <c r="H49" s="27">
        <v>260.83576670405142</v>
      </c>
      <c r="I49" s="27">
        <v>270.28923523429808</v>
      </c>
      <c r="J49" s="27">
        <v>293.29269937798017</v>
      </c>
      <c r="K49" s="27">
        <v>338.56794457765528</v>
      </c>
      <c r="L49" s="27">
        <v>384.61382570225828</v>
      </c>
      <c r="M49" s="27">
        <v>394.49376583260698</v>
      </c>
      <c r="N49" s="27">
        <v>446.49890244368453</v>
      </c>
      <c r="O49" s="35">
        <v>472.31384166935504</v>
      </c>
      <c r="P49" s="35">
        <v>398.86271612434075</v>
      </c>
    </row>
    <row r="50" spans="1:16" x14ac:dyDescent="0.2">
      <c r="A50" s="11">
        <v>26</v>
      </c>
      <c r="B50" s="36" t="s">
        <v>39</v>
      </c>
      <c r="C50" s="27">
        <v>55.994363546928639</v>
      </c>
      <c r="D50" s="27">
        <v>71.082876125945489</v>
      </c>
      <c r="E50" s="27">
        <v>64.134796814658301</v>
      </c>
      <c r="F50" s="27">
        <v>67.127410152503515</v>
      </c>
      <c r="G50" s="27">
        <v>66.208813701024113</v>
      </c>
      <c r="H50" s="27">
        <v>67.160021590643851</v>
      </c>
      <c r="I50" s="27">
        <v>64.394568765921576</v>
      </c>
      <c r="J50" s="27">
        <v>68.345068089601199</v>
      </c>
      <c r="K50" s="27">
        <v>68.784457199356964</v>
      </c>
      <c r="L50" s="27">
        <v>68.859921638618644</v>
      </c>
      <c r="M50" s="27">
        <v>78.939145197813843</v>
      </c>
      <c r="N50" s="27">
        <v>91.050572562486522</v>
      </c>
      <c r="O50" s="35">
        <v>98.976770589488453</v>
      </c>
      <c r="P50" s="35">
        <v>88.246654348055586</v>
      </c>
    </row>
    <row r="51" spans="1:16" x14ac:dyDescent="0.2">
      <c r="A51" s="11">
        <v>28</v>
      </c>
      <c r="B51" s="38" t="s">
        <v>40</v>
      </c>
      <c r="C51" s="27">
        <v>156.49502948864099</v>
      </c>
      <c r="D51" s="27">
        <v>244.77342953585563</v>
      </c>
      <c r="E51" s="27">
        <v>203.00253155094947</v>
      </c>
      <c r="F51" s="27">
        <v>176.8889460265392</v>
      </c>
      <c r="G51" s="27">
        <v>202.6022771932104</v>
      </c>
      <c r="H51" s="27">
        <v>221.79157570915046</v>
      </c>
      <c r="I51" s="27">
        <v>202.95408150448409</v>
      </c>
      <c r="J51" s="27">
        <v>221.81676482631619</v>
      </c>
      <c r="K51" s="27">
        <v>270.16976612711915</v>
      </c>
      <c r="L51" s="27">
        <v>287.01814650794591</v>
      </c>
      <c r="M51" s="27">
        <v>327.26049473379908</v>
      </c>
      <c r="N51" s="27">
        <v>374.4664843902209</v>
      </c>
      <c r="O51" s="35">
        <v>428.19196746404606</v>
      </c>
      <c r="P51" s="35">
        <v>471.88490682390193</v>
      </c>
    </row>
    <row r="52" spans="1:16" x14ac:dyDescent="0.2">
      <c r="A52" s="11">
        <v>29</v>
      </c>
      <c r="B52" s="36" t="s">
        <v>41</v>
      </c>
      <c r="C52" s="27">
        <v>63.601395249981621</v>
      </c>
      <c r="D52" s="27">
        <v>50.276023421849359</v>
      </c>
      <c r="E52" s="27">
        <v>41.308931467881251</v>
      </c>
      <c r="F52" s="27">
        <v>31.352636456939081</v>
      </c>
      <c r="G52" s="27">
        <v>27.642218442035276</v>
      </c>
      <c r="H52" s="27">
        <v>30.510427207839925</v>
      </c>
      <c r="I52" s="27">
        <v>31.905567714632951</v>
      </c>
      <c r="J52" s="27">
        <v>34.288681487378128</v>
      </c>
      <c r="K52" s="27">
        <v>33.060694951284646</v>
      </c>
      <c r="L52" s="27">
        <v>37.383462915649275</v>
      </c>
      <c r="M52" s="27">
        <v>47.389718149318156</v>
      </c>
      <c r="N52" s="27">
        <v>50.596314839263997</v>
      </c>
      <c r="O52" s="35">
        <v>51.491129164147907</v>
      </c>
      <c r="P52" s="35">
        <v>53.118662457881342</v>
      </c>
    </row>
    <row r="53" spans="1:16" x14ac:dyDescent="0.2">
      <c r="A53" s="11">
        <v>36</v>
      </c>
      <c r="B53" s="38" t="s">
        <v>42</v>
      </c>
      <c r="C53" s="27">
        <v>157.79635639733468</v>
      </c>
      <c r="D53" s="27">
        <v>203.65811560027097</v>
      </c>
      <c r="E53" s="27">
        <v>216.4309032981252</v>
      </c>
      <c r="F53" s="27">
        <v>228.2138868052742</v>
      </c>
      <c r="G53" s="27">
        <v>248.24122578964872</v>
      </c>
      <c r="H53" s="27">
        <v>262.87008079462458</v>
      </c>
      <c r="I53" s="27">
        <v>272.02509472183783</v>
      </c>
      <c r="J53" s="27">
        <v>287.50780358692003</v>
      </c>
      <c r="K53" s="27">
        <v>295.00372880498412</v>
      </c>
      <c r="L53" s="27">
        <v>330.11591742970916</v>
      </c>
      <c r="M53" s="27">
        <v>369.0227983040611</v>
      </c>
      <c r="N53" s="27">
        <v>449.54119899145064</v>
      </c>
      <c r="O53" s="35">
        <v>570.46413306291004</v>
      </c>
      <c r="P53" s="35">
        <v>480.81728366038323</v>
      </c>
    </row>
    <row r="54" spans="1:16" x14ac:dyDescent="0.2">
      <c r="A54" s="11">
        <v>40</v>
      </c>
      <c r="B54" s="36" t="s">
        <v>43</v>
      </c>
      <c r="C54" s="27">
        <v>159.85189537076297</v>
      </c>
      <c r="D54" s="27">
        <v>193.00545974990209</v>
      </c>
      <c r="E54" s="27">
        <v>204.94964174335959</v>
      </c>
      <c r="F54" s="27">
        <v>252.95380488039501</v>
      </c>
      <c r="G54" s="27">
        <v>243.26763873424468</v>
      </c>
      <c r="H54" s="27">
        <v>260.82840792940726</v>
      </c>
      <c r="I54" s="27">
        <v>239.11120930412693</v>
      </c>
      <c r="J54" s="27">
        <v>227.99291097491204</v>
      </c>
      <c r="K54" s="27">
        <v>305.87402671442914</v>
      </c>
      <c r="L54" s="27">
        <v>341.98411884606747</v>
      </c>
      <c r="M54" s="27">
        <v>362.73295822379725</v>
      </c>
      <c r="N54" s="27">
        <v>358.5216905772312</v>
      </c>
      <c r="O54" s="35">
        <v>396.57312204085321</v>
      </c>
      <c r="P54" s="35">
        <v>403.52795645968081</v>
      </c>
    </row>
    <row r="55" spans="1:16" x14ac:dyDescent="0.2">
      <c r="A55" s="11">
        <v>45</v>
      </c>
      <c r="B55" s="38" t="s">
        <v>44</v>
      </c>
      <c r="C55" s="27">
        <v>1284.8021165709874</v>
      </c>
      <c r="D55" s="27">
        <v>1624.7726588845139</v>
      </c>
      <c r="E55" s="27">
        <v>1453.9288776603698</v>
      </c>
      <c r="F55" s="27">
        <v>1390.5722817547694</v>
      </c>
      <c r="G55" s="27">
        <v>1609.0956392944477</v>
      </c>
      <c r="H55" s="27">
        <v>1539.545620904428</v>
      </c>
      <c r="I55" s="27">
        <v>1497.4227539681242</v>
      </c>
      <c r="J55" s="27">
        <v>1740.9499860871001</v>
      </c>
      <c r="K55" s="27">
        <v>2111.7437814929926</v>
      </c>
      <c r="L55" s="27">
        <v>2274.3422694266696</v>
      </c>
      <c r="M55" s="27">
        <v>2709.2440369410479</v>
      </c>
      <c r="N55" s="27">
        <v>3080.919909360699</v>
      </c>
      <c r="O55" s="35">
        <v>3793.0888664114982</v>
      </c>
      <c r="P55" s="35">
        <v>3432.4465284528542</v>
      </c>
    </row>
    <row r="56" spans="1:16" x14ac:dyDescent="0.2">
      <c r="A56" s="11">
        <v>50</v>
      </c>
      <c r="B56" s="36" t="s">
        <v>45</v>
      </c>
      <c r="C56" s="27">
        <v>1929.213140863026</v>
      </c>
      <c r="D56" s="27">
        <v>2152.9439648365033</v>
      </c>
      <c r="E56" s="27">
        <v>2342.948749602032</v>
      </c>
      <c r="F56" s="27">
        <v>2595.789214349858</v>
      </c>
      <c r="G56" s="27">
        <v>2871.2584456216728</v>
      </c>
      <c r="H56" s="27">
        <v>3212.3039107650184</v>
      </c>
      <c r="I56" s="27">
        <v>3221.152939941132</v>
      </c>
      <c r="J56" s="27">
        <v>3222.8549604384089</v>
      </c>
      <c r="K56" s="27">
        <v>3691.6946987668243</v>
      </c>
      <c r="L56" s="27">
        <v>4250.3309657013424</v>
      </c>
      <c r="M56" s="27">
        <v>3928.8042632784518</v>
      </c>
      <c r="N56" s="27">
        <v>4370.1910932884275</v>
      </c>
      <c r="O56" s="35">
        <v>4845.5283298538543</v>
      </c>
      <c r="P56" s="35">
        <v>5157.1365082086195</v>
      </c>
    </row>
    <row r="57" spans="1:16" x14ac:dyDescent="0.2">
      <c r="A57" s="11">
        <v>55</v>
      </c>
      <c r="B57" s="38" t="s">
        <v>46</v>
      </c>
      <c r="C57" s="27">
        <v>484.27001319253861</v>
      </c>
      <c r="D57" s="27">
        <v>663.22208531800493</v>
      </c>
      <c r="E57" s="27">
        <v>557.81702426477409</v>
      </c>
      <c r="F57" s="27">
        <v>630.32225681188629</v>
      </c>
      <c r="G57" s="27">
        <v>738.45115403316822</v>
      </c>
      <c r="H57" s="27">
        <v>964.8153492573382</v>
      </c>
      <c r="I57" s="27">
        <v>1058.5583113799398</v>
      </c>
      <c r="J57" s="27">
        <v>1444.7795445443858</v>
      </c>
      <c r="K57" s="27">
        <v>1565.4060519195448</v>
      </c>
      <c r="L57" s="27">
        <v>2123.6910859051777</v>
      </c>
      <c r="M57" s="27">
        <v>2474.1139853225795</v>
      </c>
      <c r="N57" s="27">
        <v>1683.6705065034544</v>
      </c>
      <c r="O57" s="35">
        <v>2030.9340099685246</v>
      </c>
      <c r="P57" s="35">
        <v>791.02708244348037</v>
      </c>
    </row>
    <row r="58" spans="1:16" x14ac:dyDescent="0.2">
      <c r="A58" s="11">
        <v>60</v>
      </c>
      <c r="B58" s="38" t="s">
        <v>47</v>
      </c>
      <c r="C58" s="27">
        <v>1208.2120322503429</v>
      </c>
      <c r="D58" s="27">
        <v>1403.2117091029493</v>
      </c>
      <c r="E58" s="27">
        <v>1240.1158550463319</v>
      </c>
      <c r="F58" s="27">
        <v>1505.6759351627263</v>
      </c>
      <c r="G58" s="27">
        <v>1601.3739899808913</v>
      </c>
      <c r="H58" s="27">
        <v>1701.024309618399</v>
      </c>
      <c r="I58" s="27">
        <v>1719.4888494065415</v>
      </c>
      <c r="J58" s="27">
        <v>1849.532525900773</v>
      </c>
      <c r="K58" s="27">
        <v>1946.2146916420536</v>
      </c>
      <c r="L58" s="27">
        <v>1994.3108071770591</v>
      </c>
      <c r="M58" s="27">
        <v>2669.0032550917499</v>
      </c>
      <c r="N58" s="27">
        <v>2650.495516644603</v>
      </c>
      <c r="O58" s="35">
        <v>2893.6770313105508</v>
      </c>
      <c r="P58" s="35">
        <v>2996.1487884759035</v>
      </c>
    </row>
    <row r="59" spans="1:16" x14ac:dyDescent="0.2">
      <c r="A59" s="11">
        <v>64</v>
      </c>
      <c r="B59" s="38" t="s">
        <v>48</v>
      </c>
      <c r="C59" s="27">
        <v>290.86260601210245</v>
      </c>
      <c r="D59" s="27">
        <v>358.15438215958159</v>
      </c>
      <c r="E59" s="27">
        <v>422.23214476943809</v>
      </c>
      <c r="F59" s="27">
        <v>443.60889519277998</v>
      </c>
      <c r="G59" s="27">
        <v>535.19289696816838</v>
      </c>
      <c r="H59" s="27">
        <v>487.10821814878636</v>
      </c>
      <c r="I59" s="27">
        <v>658.08653642213039</v>
      </c>
      <c r="J59" s="27">
        <v>722.68152738841877</v>
      </c>
      <c r="K59" s="27">
        <v>738.15512870454734</v>
      </c>
      <c r="L59" s="27">
        <v>768.98478586915428</v>
      </c>
      <c r="M59" s="27">
        <v>976.8659309657005</v>
      </c>
      <c r="N59" s="27">
        <v>873.93114235802693</v>
      </c>
      <c r="O59" s="35">
        <v>1007.1840616129128</v>
      </c>
      <c r="P59" s="35">
        <v>1256.5002352862984</v>
      </c>
    </row>
    <row r="60" spans="1:16" x14ac:dyDescent="0.2">
      <c r="A60" s="11">
        <v>65</v>
      </c>
      <c r="B60" s="36" t="s">
        <v>49</v>
      </c>
      <c r="C60" s="27">
        <v>325.40903271505334</v>
      </c>
      <c r="D60" s="27">
        <v>479.02336867656248</v>
      </c>
      <c r="E60" s="27">
        <v>526.01825772081747</v>
      </c>
      <c r="F60" s="27">
        <v>540.80765740502852</v>
      </c>
      <c r="G60" s="27">
        <v>673.25278995756662</v>
      </c>
      <c r="H60" s="27">
        <v>734.85307583347662</v>
      </c>
      <c r="I60" s="27">
        <v>824.38615740491082</v>
      </c>
      <c r="J60" s="27">
        <v>929.10874938089603</v>
      </c>
      <c r="K60" s="27">
        <v>1041.053851784254</v>
      </c>
      <c r="L60" s="27">
        <v>1163.8254277047586</v>
      </c>
      <c r="M60" s="27">
        <v>1189.22</v>
      </c>
      <c r="N60" s="27">
        <v>1202.5520686500722</v>
      </c>
      <c r="O60" s="35">
        <v>1241.3082829923878</v>
      </c>
      <c r="P60" s="35">
        <v>1100.0000059849017</v>
      </c>
    </row>
    <row r="61" spans="1:16" x14ac:dyDescent="0.2">
      <c r="A61" s="11">
        <v>71</v>
      </c>
      <c r="B61" s="38" t="s">
        <v>50</v>
      </c>
      <c r="C61" s="27">
        <v>1228.0090929034977</v>
      </c>
      <c r="D61" s="27">
        <v>1385.499946192444</v>
      </c>
      <c r="E61" s="27">
        <v>1422.5301588288764</v>
      </c>
      <c r="F61" s="27">
        <v>1592.4525720787651</v>
      </c>
      <c r="G61" s="27">
        <v>1804.4090763495146</v>
      </c>
      <c r="H61" s="27">
        <v>2007.5184250205498</v>
      </c>
      <c r="I61" s="27">
        <v>2438.0395115717679</v>
      </c>
      <c r="J61" s="27">
        <v>2631.6310209882258</v>
      </c>
      <c r="K61" s="27">
        <v>3082.4413061176565</v>
      </c>
      <c r="L61" s="27">
        <v>3590.3544629574926</v>
      </c>
      <c r="M61" s="27">
        <v>3834.7724586482809</v>
      </c>
      <c r="N61" s="27">
        <v>4082.7781509297329</v>
      </c>
      <c r="O61" s="35">
        <v>4562.6470953891185</v>
      </c>
      <c r="P61" s="35">
        <v>4015.408089864819</v>
      </c>
    </row>
    <row r="62" spans="1:16" x14ac:dyDescent="0.2">
      <c r="A62" s="11">
        <v>75</v>
      </c>
      <c r="B62" s="36" t="s">
        <v>51</v>
      </c>
      <c r="C62" s="27">
        <v>1211.0407640904571</v>
      </c>
      <c r="D62" s="27">
        <v>1423.511180928137</v>
      </c>
      <c r="E62" s="27">
        <v>1423.8499308319083</v>
      </c>
      <c r="F62" s="27">
        <v>1782.696334718933</v>
      </c>
      <c r="G62" s="27">
        <v>2119.1000025042931</v>
      </c>
      <c r="H62" s="27">
        <v>2459.1748172147136</v>
      </c>
      <c r="I62" s="27">
        <v>2701.174119239111</v>
      </c>
      <c r="J62" s="27">
        <v>2971.1150591289297</v>
      </c>
      <c r="K62" s="27">
        <v>3084.6588291296857</v>
      </c>
      <c r="L62" s="27">
        <v>3408.9139438161628</v>
      </c>
      <c r="M62" s="27">
        <v>3776.8216171031809</v>
      </c>
      <c r="N62" s="27">
        <v>4616.5281001052263</v>
      </c>
      <c r="O62" s="35">
        <v>5775.2251327999093</v>
      </c>
      <c r="P62" s="35">
        <v>6090.8022181464685</v>
      </c>
    </row>
    <row r="63" spans="1:16" x14ac:dyDescent="0.2">
      <c r="A63" s="11">
        <v>80</v>
      </c>
      <c r="B63" s="38" t="s">
        <v>52</v>
      </c>
      <c r="C63" s="27">
        <v>509.23937264426991</v>
      </c>
      <c r="D63" s="27">
        <v>398.55921543887922</v>
      </c>
      <c r="E63" s="27">
        <v>405.461834679969</v>
      </c>
      <c r="F63" s="27">
        <v>470.45973418825554</v>
      </c>
      <c r="G63" s="27">
        <v>481.83729845814042</v>
      </c>
      <c r="H63" s="27">
        <v>630.57648637554348</v>
      </c>
      <c r="I63" s="27">
        <v>654.19149953708097</v>
      </c>
      <c r="J63" s="27">
        <v>684.21445368943864</v>
      </c>
      <c r="K63" s="27">
        <v>731.66167263383022</v>
      </c>
      <c r="L63" s="27">
        <v>808.64450719351407</v>
      </c>
      <c r="M63" s="27">
        <v>949.77637806365897</v>
      </c>
      <c r="N63" s="27">
        <v>1344.6299751736726</v>
      </c>
      <c r="O63" s="35">
        <v>1535.0760472613547</v>
      </c>
      <c r="P63" s="35">
        <v>1542.6086039740755</v>
      </c>
    </row>
    <row r="64" spans="1:16" x14ac:dyDescent="0.2">
      <c r="A64" s="11">
        <v>85</v>
      </c>
      <c r="B64" s="38" t="s">
        <v>53</v>
      </c>
      <c r="C64" s="27">
        <v>247.34746614763509</v>
      </c>
      <c r="D64" s="27">
        <v>222.87103269080382</v>
      </c>
      <c r="E64" s="27">
        <v>235.22295329209089</v>
      </c>
      <c r="F64" s="27">
        <v>302.35200772005862</v>
      </c>
      <c r="G64" s="27">
        <v>363.10689075737491</v>
      </c>
      <c r="H64" s="27">
        <v>403.57238639684897</v>
      </c>
      <c r="I64" s="27">
        <v>428.51219565872498</v>
      </c>
      <c r="J64" s="27">
        <v>455.53162332785109</v>
      </c>
      <c r="K64" s="27">
        <v>475.90550495206111</v>
      </c>
      <c r="L64" s="27">
        <v>539.99958423951557</v>
      </c>
      <c r="M64" s="27">
        <v>585.39175447573098</v>
      </c>
      <c r="N64" s="27">
        <v>766.38849967027136</v>
      </c>
      <c r="O64" s="35">
        <v>819.7845250968802</v>
      </c>
      <c r="P64" s="35">
        <v>931.05677089230016</v>
      </c>
    </row>
    <row r="65" spans="1:16" x14ac:dyDescent="0.2">
      <c r="A65" s="11">
        <v>91</v>
      </c>
      <c r="B65" s="38" t="s">
        <v>54</v>
      </c>
      <c r="C65" s="27">
        <v>240.43234693999818</v>
      </c>
      <c r="D65" s="27">
        <v>261.5503584438701</v>
      </c>
      <c r="E65" s="27">
        <v>268.68517891406964</v>
      </c>
      <c r="F65" s="27">
        <v>307.58629622099409</v>
      </c>
      <c r="G65" s="27">
        <v>306.50759950412839</v>
      </c>
      <c r="H65" s="27">
        <v>349.46789702145725</v>
      </c>
      <c r="I65" s="27">
        <v>416.76985614810599</v>
      </c>
      <c r="J65" s="27">
        <v>454.52924841778071</v>
      </c>
      <c r="K65" s="27">
        <v>506.01457250633098</v>
      </c>
      <c r="L65" s="27">
        <v>550.15288838838546</v>
      </c>
      <c r="M65" s="27">
        <v>575.48832507157704</v>
      </c>
      <c r="N65" s="27">
        <v>773.54212289508109</v>
      </c>
      <c r="O65" s="35">
        <v>705.90795212870376</v>
      </c>
      <c r="P65" s="35">
        <v>663.26554192059598</v>
      </c>
    </row>
    <row r="66" spans="1:16" ht="16" thickBot="1" x14ac:dyDescent="0.25">
      <c r="A66" s="8"/>
      <c r="B66" s="39"/>
      <c r="C66" s="42">
        <f>SUM(C43:C65)</f>
        <v>15177.679136542891</v>
      </c>
      <c r="D66" s="42">
        <f t="shared" ref="D66:P66" si="1">SUM(D43:D65)</f>
        <v>17455.619081880566</v>
      </c>
      <c r="E66" s="42">
        <f t="shared" si="1"/>
        <v>18119.182769541825</v>
      </c>
      <c r="F66" s="42">
        <f t="shared" si="1"/>
        <v>19995.396227097684</v>
      </c>
      <c r="G66" s="42">
        <f t="shared" si="1"/>
        <v>22466.992392262604</v>
      </c>
      <c r="H66" s="42">
        <f t="shared" si="1"/>
        <v>24457.697556594634</v>
      </c>
      <c r="I66" s="42">
        <f t="shared" si="1"/>
        <v>26294.553863284902</v>
      </c>
      <c r="J66" s="42">
        <f t="shared" si="1"/>
        <v>29003.020040971165</v>
      </c>
      <c r="K66" s="42">
        <f t="shared" si="1"/>
        <v>31708.9232310552</v>
      </c>
      <c r="L66" s="42">
        <f t="shared" si="1"/>
        <v>35964.26849794334</v>
      </c>
      <c r="M66" s="42">
        <f t="shared" si="1"/>
        <v>39298.161648360168</v>
      </c>
      <c r="N66" s="42">
        <f t="shared" si="1"/>
        <v>43222.482125916235</v>
      </c>
      <c r="O66" s="43">
        <f t="shared" si="1"/>
        <v>48588.153553262557</v>
      </c>
      <c r="P66" s="43">
        <f t="shared" si="1"/>
        <v>46590.479265837072</v>
      </c>
    </row>
    <row r="67" spans="1:16" ht="16" thickTop="1" x14ac:dyDescent="0.2"/>
    <row r="68" spans="1:16" x14ac:dyDescent="0.2">
      <c r="B68" s="3" t="s">
        <v>21</v>
      </c>
    </row>
    <row r="69" spans="1:16" x14ac:dyDescent="0.2">
      <c r="B69" s="3" t="s">
        <v>22</v>
      </c>
    </row>
    <row r="72" spans="1:16" x14ac:dyDescent="0.2">
      <c r="B72" s="2" t="s">
        <v>57</v>
      </c>
    </row>
    <row r="73" spans="1:16" x14ac:dyDescent="0.2">
      <c r="B73" s="3"/>
      <c r="D73" s="2" t="s">
        <v>31</v>
      </c>
    </row>
    <row r="75" spans="1:16" x14ac:dyDescent="0.2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6" thickBot="1" x14ac:dyDescent="0.25">
      <c r="C76" s="10">
        <v>2007</v>
      </c>
      <c r="D76" s="10">
        <v>2008</v>
      </c>
      <c r="E76" s="10">
        <v>2009</v>
      </c>
      <c r="F76" s="10">
        <v>2010</v>
      </c>
      <c r="G76" s="10">
        <v>2011</v>
      </c>
      <c r="H76" s="10">
        <v>2012</v>
      </c>
      <c r="I76" s="10">
        <v>2013</v>
      </c>
      <c r="J76" s="10" t="s">
        <v>24</v>
      </c>
      <c r="K76" s="10" t="s">
        <v>25</v>
      </c>
      <c r="L76" s="10" t="s">
        <v>26</v>
      </c>
      <c r="M76" s="10">
        <v>2017</v>
      </c>
      <c r="N76" s="10">
        <v>2018</v>
      </c>
      <c r="O76" s="10">
        <v>2019</v>
      </c>
      <c r="P76" s="10">
        <v>2020</v>
      </c>
    </row>
    <row r="77" spans="1:16" ht="16" thickTop="1" x14ac:dyDescent="0.2">
      <c r="A77" s="11">
        <v>1</v>
      </c>
      <c r="B77" s="33" t="s">
        <v>32</v>
      </c>
      <c r="C77" s="34"/>
      <c r="D77" s="44">
        <f>+D10/C10-1</f>
        <v>2.830401004117844E-2</v>
      </c>
      <c r="E77" s="44">
        <f>+E10/D10-1</f>
        <v>6.1206436838548317E-2</v>
      </c>
      <c r="F77" s="44">
        <f>+F10/E10-1</f>
        <v>-2.44375191292312E-3</v>
      </c>
      <c r="G77" s="44">
        <f>+G10/F10-1</f>
        <v>1.2802748083968751E-2</v>
      </c>
      <c r="H77" s="44">
        <f>+H10/G10-1</f>
        <v>3.36790632720676E-2</v>
      </c>
      <c r="I77" s="44">
        <f>+I10/H10-1</f>
        <v>-7.9696482649160294E-2</v>
      </c>
      <c r="J77" s="44">
        <f>+J10/I10-1</f>
        <v>7.5159816488097331E-3</v>
      </c>
      <c r="K77" s="44">
        <f>+K10/J10-1</f>
        <v>-2.8250820571222857E-2</v>
      </c>
      <c r="L77" s="17">
        <f>+L10/K10-1</f>
        <v>9.101795703653881E-3</v>
      </c>
      <c r="M77" s="17">
        <f>+M10/L10-1</f>
        <v>7.1789702031685998E-3</v>
      </c>
      <c r="N77" s="17">
        <f>+N10/M10-1</f>
        <v>3.1802406125124527E-2</v>
      </c>
      <c r="O77" s="45">
        <f>+O10/N10-1</f>
        <v>7.5968105286018828E-2</v>
      </c>
      <c r="P77" s="45">
        <f>+P10/O10-1</f>
        <v>6.3433616560244488E-3</v>
      </c>
    </row>
    <row r="78" spans="1:16" x14ac:dyDescent="0.2">
      <c r="A78" s="11">
        <v>3</v>
      </c>
      <c r="B78" s="36" t="s">
        <v>33</v>
      </c>
      <c r="C78" s="34"/>
      <c r="D78" s="44">
        <f>+D11/C11-1</f>
        <v>1.1248161110461785E-2</v>
      </c>
      <c r="E78" s="44">
        <f>+E11/D11-1</f>
        <v>4.2460543770546089E-3</v>
      </c>
      <c r="F78" s="44">
        <f>+F11/E11-1</f>
        <v>-8.3644131903577668E-2</v>
      </c>
      <c r="G78" s="44">
        <f>+G11/F11-1</f>
        <v>4.6003212353748824E-2</v>
      </c>
      <c r="H78" s="44">
        <f>+H11/G11-1</f>
        <v>1.1926482954928375E-2</v>
      </c>
      <c r="I78" s="44">
        <f>+I11/H11-1</f>
        <v>1.4941226399566299E-2</v>
      </c>
      <c r="J78" s="44">
        <f>+J11/I11-1</f>
        <v>2.993519047271942E-2</v>
      </c>
      <c r="K78" s="44">
        <f>+K11/J11-1</f>
        <v>1.3373512118315833E-2</v>
      </c>
      <c r="L78" s="17">
        <f>+L11/K11-1</f>
        <v>2.4611569776621156E-2</v>
      </c>
      <c r="M78" s="17">
        <f>+M11/L11-1</f>
        <v>2.4271641293420965E-2</v>
      </c>
      <c r="N78" s="17">
        <f>+N11/M11-1</f>
        <v>-6.0827053370842155E-2</v>
      </c>
      <c r="O78" s="45">
        <f>+O11/N11-1</f>
        <v>2.4728272703262721E-2</v>
      </c>
      <c r="P78" s="45">
        <f>+P11/O11-1</f>
        <v>-1.4035112601229471E-5</v>
      </c>
    </row>
    <row r="79" spans="1:16" x14ac:dyDescent="0.2">
      <c r="A79" s="11">
        <v>4</v>
      </c>
      <c r="B79" s="36" t="s">
        <v>34</v>
      </c>
      <c r="C79" s="34"/>
      <c r="D79" s="44">
        <f>+D12/C12-1</f>
        <v>1.0000000000000231E-2</v>
      </c>
      <c r="E79" s="44">
        <f>+E12/D12-1</f>
        <v>0.30999999999999983</v>
      </c>
      <c r="F79" s="44">
        <f>+F12/E12-1</f>
        <v>1.0000000000000009E-2</v>
      </c>
      <c r="G79" s="44">
        <f>+G12/F12-1</f>
        <v>-3.2999999999999918E-2</v>
      </c>
      <c r="H79" s="44">
        <f>+H12/G12-1</f>
        <v>-0.13225075286583554</v>
      </c>
      <c r="I79" s="46">
        <f>+I12/H12-1</f>
        <v>7.0461428635604895E-2</v>
      </c>
      <c r="J79" s="44">
        <f>+J12/I12-1</f>
        <v>6.273680543876603E-2</v>
      </c>
      <c r="K79" s="44">
        <f>+K12/J12-1</f>
        <v>1.0000000000000009E-2</v>
      </c>
      <c r="L79" s="17">
        <f>+L12/K12-1</f>
        <v>1.0000000000000009E-2</v>
      </c>
      <c r="M79" s="17">
        <f>+M12/L12-1</f>
        <v>2.7799999999999825E-2</v>
      </c>
      <c r="N79" s="17">
        <f>+N12/M12-1</f>
        <v>-9.7389355118291387E-3</v>
      </c>
      <c r="O79" s="45">
        <f>+O12/N12-1</f>
        <v>1.0411089868783918E-2</v>
      </c>
      <c r="P79" s="45">
        <f>+P12/O12-1</f>
        <v>2.8348538323780037E-2</v>
      </c>
    </row>
    <row r="80" spans="1:16" x14ac:dyDescent="0.2">
      <c r="A80" s="11">
        <v>10</v>
      </c>
      <c r="B80" s="36" t="s">
        <v>35</v>
      </c>
      <c r="C80" s="34"/>
      <c r="D80" s="44">
        <f>+D13/C13-1</f>
        <v>0.2246438574095051</v>
      </c>
      <c r="E80" s="44">
        <f>+E13/D13-1</f>
        <v>0.16748114019095572</v>
      </c>
      <c r="F80" s="44">
        <f>+F13/E13-1</f>
        <v>0.28936224650144293</v>
      </c>
      <c r="G80" s="44">
        <f>+G13/F13-1</f>
        <v>2.3716920735895597E-2</v>
      </c>
      <c r="H80" s="44">
        <f>+H13/G13-1</f>
        <v>0.57939872009983073</v>
      </c>
      <c r="I80" s="44">
        <f>+I13/H13-1</f>
        <v>1.6478878207558556</v>
      </c>
      <c r="J80" s="44">
        <f>+J13/I13-1</f>
        <v>0.14757138921625801</v>
      </c>
      <c r="K80" s="44">
        <f>+K13/J13-1</f>
        <v>0.12310150764374916</v>
      </c>
      <c r="L80" s="17">
        <f>+L13/K13-1</f>
        <v>3.2456341173135339E-2</v>
      </c>
      <c r="M80" s="17">
        <f>+M13/L13-1</f>
        <v>0.10540810689769442</v>
      </c>
      <c r="N80" s="17">
        <f>+N13/M13-1</f>
        <v>-2.0220010693683621E-2</v>
      </c>
      <c r="O80" s="45">
        <f>+O13/N13-1</f>
        <v>0.10258422127868716</v>
      </c>
      <c r="P80" s="45">
        <f>+P13/O13-1</f>
        <v>-0.56786336614333943</v>
      </c>
    </row>
    <row r="81" spans="1:16" x14ac:dyDescent="0.2">
      <c r="A81" s="11">
        <v>15</v>
      </c>
      <c r="B81" s="36" t="s">
        <v>36</v>
      </c>
      <c r="C81" s="34"/>
      <c r="D81" s="44">
        <f>+D14/C14-1</f>
        <v>4.8198537881958492E-2</v>
      </c>
      <c r="E81" s="44">
        <f>+E14/D14-1</f>
        <v>-1.5705215233275061E-2</v>
      </c>
      <c r="F81" s="44">
        <f>+F14/E14-1</f>
        <v>1.107747727184405E-2</v>
      </c>
      <c r="G81" s="44">
        <f>+G14/F14-1</f>
        <v>-1.33588257825904E-2</v>
      </c>
      <c r="H81" s="44">
        <f>+H14/G14-1</f>
        <v>2.6580399572535107E-2</v>
      </c>
      <c r="I81" s="44">
        <f>+I14/H14-1</f>
        <v>-2.4681488493463744E-2</v>
      </c>
      <c r="J81" s="44">
        <f>+J14/I14-1</f>
        <v>2.6661641963453997E-2</v>
      </c>
      <c r="K81" s="44">
        <f>+K14/J14-1</f>
        <v>2.2152458659983054E-2</v>
      </c>
      <c r="L81" s="17">
        <f>+L14/K14-1</f>
        <v>4.3714455976839872E-2</v>
      </c>
      <c r="M81" s="17">
        <f>+M14/L14-1</f>
        <v>3.5037692445271551E-2</v>
      </c>
      <c r="N81" s="17">
        <f>+N14/M14-1</f>
        <v>2.1558444784624209E-2</v>
      </c>
      <c r="O81" s="45">
        <f>+O14/N14-1</f>
        <v>4.0631018548521469E-2</v>
      </c>
      <c r="P81" s="45">
        <f>+P14/O14-1</f>
        <v>-0.13192817970266912</v>
      </c>
    </row>
    <row r="82" spans="1:16" x14ac:dyDescent="0.2">
      <c r="A82" s="11">
        <v>17</v>
      </c>
      <c r="B82" s="37" t="s">
        <v>37</v>
      </c>
      <c r="C82" s="34"/>
      <c r="D82" s="44">
        <f>+D15/C15-1</f>
        <v>6.9787627143822473E-3</v>
      </c>
      <c r="E82" s="44">
        <f>+E15/D15-1</f>
        <v>-0.19639161002245265</v>
      </c>
      <c r="F82" s="44">
        <f>+F15/E15-1</f>
        <v>-6.0810058236364983E-2</v>
      </c>
      <c r="G82" s="44">
        <f>+G15/F15-1</f>
        <v>-5.3788398850946884E-3</v>
      </c>
      <c r="H82" s="44">
        <f>+H15/G15-1</f>
        <v>2.7854696485180019E-2</v>
      </c>
      <c r="I82" s="44">
        <f>+I15/H15-1</f>
        <v>3.3472215139619621E-2</v>
      </c>
      <c r="J82" s="44">
        <f>+J15/I15-1</f>
        <v>1.9678624568414849E-2</v>
      </c>
      <c r="K82" s="44">
        <f>+K15/J15-1</f>
        <v>-5.9867499348137398E-3</v>
      </c>
      <c r="L82" s="17">
        <f>+L15/K15-1</f>
        <v>7.571936920329736E-2</v>
      </c>
      <c r="M82" s="17">
        <f>+M15/L15-1</f>
        <v>9.471071249461227E-2</v>
      </c>
      <c r="N82" s="17">
        <f>+N15/M15-1</f>
        <v>3.3846876699578532E-2</v>
      </c>
      <c r="O82" s="45">
        <f>+O15/N15-1</f>
        <v>8.2419690418447988E-2</v>
      </c>
      <c r="P82" s="45">
        <f>+P15/O15-1</f>
        <v>-0.15665252466079638</v>
      </c>
    </row>
    <row r="83" spans="1:16" x14ac:dyDescent="0.2">
      <c r="A83" s="11">
        <v>20</v>
      </c>
      <c r="B83" s="38" t="s">
        <v>38</v>
      </c>
      <c r="C83" s="34"/>
      <c r="D83" s="44">
        <f>+D16/C16-1</f>
        <v>-5.4230419396344542E-2</v>
      </c>
      <c r="E83" s="44">
        <f>+E16/D16-1</f>
        <v>3.4067906504435141E-2</v>
      </c>
      <c r="F83" s="44">
        <f>+F16/E16-1</f>
        <v>9.5042486484097299E-2</v>
      </c>
      <c r="G83" s="44">
        <f>+G16/F16-1</f>
        <v>-4.1467609037945552E-2</v>
      </c>
      <c r="H83" s="44">
        <f>+H16/G16-1</f>
        <v>8.0208842240050426E-3</v>
      </c>
      <c r="I83" s="44">
        <f>+I16/H16-1</f>
        <v>2.9161661393820815E-2</v>
      </c>
      <c r="J83" s="44">
        <f>+J16/I16-1</f>
        <v>2.0475717622601364E-2</v>
      </c>
      <c r="K83" s="44">
        <f>+K16/J16-1</f>
        <v>4.3942685110099244E-2</v>
      </c>
      <c r="L83" s="17">
        <f>+L16/K16-1</f>
        <v>7.2481042019713504E-2</v>
      </c>
      <c r="M83" s="17">
        <f>+M16/L16-1</f>
        <v>-2.0227309366471102E-2</v>
      </c>
      <c r="N83" s="17">
        <f>+N16/M16-1</f>
        <v>2.941380378726044E-2</v>
      </c>
      <c r="O83" s="45">
        <f>+O16/N16-1</f>
        <v>2.6684602635761889E-2</v>
      </c>
      <c r="P83" s="45">
        <f>+P16/O16-1</f>
        <v>-0.12019441188101165</v>
      </c>
    </row>
    <row r="84" spans="1:16" x14ac:dyDescent="0.2">
      <c r="A84" s="11">
        <v>26</v>
      </c>
      <c r="B84" s="36" t="s">
        <v>39</v>
      </c>
      <c r="C84" s="34"/>
      <c r="D84" s="44">
        <f>+D17/C17-1</f>
        <v>0.12233603475596944</v>
      </c>
      <c r="E84" s="44">
        <f>+E17/D17-1</f>
        <v>-6.7249213556459742E-2</v>
      </c>
      <c r="F84" s="44">
        <f>+F17/E17-1</f>
        <v>3.1609835838033007E-2</v>
      </c>
      <c r="G84" s="44">
        <f>+G17/F17-1</f>
        <v>3.8461712444057383E-2</v>
      </c>
      <c r="H84" s="44">
        <f>+H17/G17-1</f>
        <v>2.730822667241295E-2</v>
      </c>
      <c r="I84" s="44">
        <f>+I17/H17-1</f>
        <v>-5.9940677333049308E-2</v>
      </c>
      <c r="J84" s="44">
        <f>+J17/I17-1</f>
        <v>3.3978846538658347E-2</v>
      </c>
      <c r="K84" s="44">
        <f>+K17/J17-1</f>
        <v>2.4330263734435809E-2</v>
      </c>
      <c r="L84" s="17">
        <f>+L17/K17-1</f>
        <v>5.3159872806508801E-2</v>
      </c>
      <c r="M84" s="17">
        <f>+M17/L17-1</f>
        <v>0.14345584647026244</v>
      </c>
      <c r="N84" s="17">
        <f>+N17/M17-1</f>
        <v>8.6875269791889531E-2</v>
      </c>
      <c r="O84" s="45">
        <f>+O17/N17-1</f>
        <v>6.0375052900343062E-2</v>
      </c>
      <c r="P84" s="45">
        <f>+P17/O17-1</f>
        <v>-0.18405327457177445</v>
      </c>
    </row>
    <row r="85" spans="1:16" x14ac:dyDescent="0.2">
      <c r="A85" s="11">
        <v>28</v>
      </c>
      <c r="B85" s="38" t="s">
        <v>40</v>
      </c>
      <c r="C85" s="34"/>
      <c r="D85" s="44">
        <f>+D18/C18-1</f>
        <v>0.39288363417363503</v>
      </c>
      <c r="E85" s="44">
        <f>+E18/D18-1</f>
        <v>-0.2138103248489005</v>
      </c>
      <c r="F85" s="44">
        <f>+F18/E18-1</f>
        <v>-0.16687650665101139</v>
      </c>
      <c r="G85" s="44">
        <f>+G18/F18-1</f>
        <v>0.15262603206249814</v>
      </c>
      <c r="H85" s="44">
        <f>+H18/G18-1</f>
        <v>1.7586214028442626E-2</v>
      </c>
      <c r="I85" s="44">
        <f>+I18/H18-1</f>
        <v>-0.11511746061129235</v>
      </c>
      <c r="J85" s="44">
        <f>+J18/I18-1</f>
        <v>2.9971359973577139E-2</v>
      </c>
      <c r="K85" s="44">
        <f>+K18/J18-1</f>
        <v>7.3169732366707541E-2</v>
      </c>
      <c r="L85" s="17">
        <f>+L18/K18-1</f>
        <v>6.3236081049308446E-2</v>
      </c>
      <c r="M85" s="17">
        <f>+M18/L18-1</f>
        <v>6.4175806468790952E-2</v>
      </c>
      <c r="N85" s="17">
        <f>+N18/M18-1</f>
        <v>7.3689972822361449E-2</v>
      </c>
      <c r="O85" s="45">
        <f>+O18/N18-1</f>
        <v>7.4297092158642108E-2</v>
      </c>
      <c r="P85" s="45">
        <f>+P18/O18-1</f>
        <v>1.4503690147242843E-3</v>
      </c>
    </row>
    <row r="86" spans="1:16" x14ac:dyDescent="0.2">
      <c r="A86" s="11">
        <v>29</v>
      </c>
      <c r="B86" s="36" t="s">
        <v>41</v>
      </c>
      <c r="C86" s="34"/>
      <c r="D86" s="44">
        <f>+D19/C19-1</f>
        <v>-0.23478714019794233</v>
      </c>
      <c r="E86" s="44">
        <f>+E19/D19-1</f>
        <v>-0.19827136904596709</v>
      </c>
      <c r="F86" s="44">
        <f>+F19/E19-1</f>
        <v>-0.29816696155558187</v>
      </c>
      <c r="G86" s="44">
        <f>+G19/F19-1</f>
        <v>-9.8499184599657674E-2</v>
      </c>
      <c r="H86" s="44">
        <f>+H19/G19-1</f>
        <v>1.2568039982219004E-2</v>
      </c>
      <c r="I86" s="44">
        <f>+I19/H19-1</f>
        <v>1.482670021400434E-2</v>
      </c>
      <c r="J86" s="44">
        <f>+J19/I19-1</f>
        <v>1.5141994494300537E-2</v>
      </c>
      <c r="K86" s="44">
        <f>+K19/J19-1</f>
        <v>1.8062584470908138E-2</v>
      </c>
      <c r="L86" s="17">
        <f>+L19/K19-1</f>
        <v>1.8309146056146419E-2</v>
      </c>
      <c r="M86" s="17">
        <f>+M19/L19-1</f>
        <v>1.8320628049184329E-2</v>
      </c>
      <c r="N86" s="17">
        <f>+N19/M19-1</f>
        <v>2.0501075822221937E-2</v>
      </c>
      <c r="O86" s="45">
        <f>+O19/N19-1</f>
        <v>2.0212417084648271E-2</v>
      </c>
      <c r="P86" s="45">
        <f>+P19/O19-1</f>
        <v>1.5216623992304612E-3</v>
      </c>
    </row>
    <row r="87" spans="1:16" x14ac:dyDescent="0.2">
      <c r="A87" s="11">
        <v>36</v>
      </c>
      <c r="B87" s="38" t="s">
        <v>42</v>
      </c>
      <c r="C87" s="34"/>
      <c r="D87" s="44">
        <f>+D20/C20-1</f>
        <v>5.4329823432401669E-2</v>
      </c>
      <c r="E87" s="44">
        <f>+E20/D20-1</f>
        <v>-0.14950914753125466</v>
      </c>
      <c r="F87" s="44">
        <f>+F20/E20-1</f>
        <v>-1.73198753335293E-2</v>
      </c>
      <c r="G87" s="44">
        <f>+G20/F20-1</f>
        <v>2.656960662551322E-2</v>
      </c>
      <c r="H87" s="44">
        <f>+H20/G20-1</f>
        <v>1.4693069896958066E-2</v>
      </c>
      <c r="I87" s="44">
        <f>+I20/H20-1</f>
        <v>1.6122137480476528E-3</v>
      </c>
      <c r="J87" s="44">
        <f>+J20/I20-1</f>
        <v>2.1093040653166417E-2</v>
      </c>
      <c r="K87" s="44">
        <f>+K20/J20-1</f>
        <v>3.2961974629885704E-2</v>
      </c>
      <c r="L87" s="17">
        <f>+L20/K20-1</f>
        <v>7.8401019278521833E-2</v>
      </c>
      <c r="M87" s="17">
        <f>+M20/L20-1</f>
        <v>4.3098635790476569E-2</v>
      </c>
      <c r="N87" s="17">
        <f>+N20/M20-1</f>
        <v>0.1698257988479599</v>
      </c>
      <c r="O87" s="45">
        <f>+O20/N20-1</f>
        <v>2.4800749442364767E-2</v>
      </c>
      <c r="P87" s="45">
        <f>+P20/O20-1</f>
        <v>-0.15850623454870694</v>
      </c>
    </row>
    <row r="88" spans="1:16" x14ac:dyDescent="0.2">
      <c r="A88" s="11">
        <v>40</v>
      </c>
      <c r="B88" s="36" t="s">
        <v>43</v>
      </c>
      <c r="C88" s="34"/>
      <c r="D88" s="44">
        <f>+D21/C21-1</f>
        <v>6.9000000000000172E-2</v>
      </c>
      <c r="E88" s="44">
        <f>+E21/D21-1</f>
        <v>-6.5873481765251762E-3</v>
      </c>
      <c r="F88" s="44">
        <f>+F21/E21-1</f>
        <v>7.0623074967571142E-2</v>
      </c>
      <c r="G88" s="44">
        <f>+G21/F21-1</f>
        <v>-1.4440422183933488E-2</v>
      </c>
      <c r="H88" s="44">
        <f>+H21/G21-1</f>
        <v>6.1344473671725019E-2</v>
      </c>
      <c r="I88" s="44">
        <f>+I21/H21-1</f>
        <v>8.5717983935764908E-2</v>
      </c>
      <c r="J88" s="44">
        <f>+J21/I21-1</f>
        <v>3.8901979583388258E-2</v>
      </c>
      <c r="K88" s="44">
        <f>+K21/J21-1</f>
        <v>6.0137428206257226E-2</v>
      </c>
      <c r="L88" s="17">
        <f>+L21/K21-1</f>
        <v>7.1000000000000174E-2</v>
      </c>
      <c r="M88" s="17">
        <f>+M21/L21-1</f>
        <v>-7.150826524061249E-2</v>
      </c>
      <c r="N88" s="17">
        <f>+N21/M21-1</f>
        <v>4.4391143283495804E-2</v>
      </c>
      <c r="O88" s="45">
        <f>+O21/N21-1</f>
        <v>3.6821118416246135E-2</v>
      </c>
      <c r="P88" s="45">
        <f>+P21/O21-1</f>
        <v>-9.9837756852805271E-4</v>
      </c>
    </row>
    <row r="89" spans="1:16" x14ac:dyDescent="0.2">
      <c r="A89" s="11">
        <v>45</v>
      </c>
      <c r="B89" s="38" t="s">
        <v>44</v>
      </c>
      <c r="C89" s="34"/>
      <c r="D89" s="44">
        <f>+D22/C22-1</f>
        <v>0.27427879048105042</v>
      </c>
      <c r="E89" s="44">
        <f>+E22/D22-1</f>
        <v>-0.17878699923234209</v>
      </c>
      <c r="F89" s="44">
        <f>+F22/E22-1</f>
        <v>3.3591553363807147E-2</v>
      </c>
      <c r="G89" s="44">
        <f>+G22/F22-1</f>
        <v>3.3758214139701037E-2</v>
      </c>
      <c r="H89" s="44">
        <f>+H22/G22-1</f>
        <v>3.5193148529815588E-2</v>
      </c>
      <c r="I89" s="44">
        <f>+I22/H22-1</f>
        <v>-1.9177391924264264E-2</v>
      </c>
      <c r="J89" s="44">
        <f>+J22/I22-1</f>
        <v>3.1562908401459921E-2</v>
      </c>
      <c r="K89" s="44">
        <f>+K22/J22-1</f>
        <v>9.6631341178680108E-2</v>
      </c>
      <c r="L89" s="17">
        <f>+L22/K22-1</f>
        <v>6.0376190021539156E-2</v>
      </c>
      <c r="M89" s="17">
        <f>+M22/L22-1</f>
        <v>6.7853246559388847E-2</v>
      </c>
      <c r="N89" s="17">
        <f>+N22/M22-1</f>
        <v>7.9233052070618815E-2</v>
      </c>
      <c r="O89" s="45">
        <f>+O22/N22-1</f>
        <v>0.10290457275207388</v>
      </c>
      <c r="P89" s="45">
        <f>+P22/O22-1</f>
        <v>-9.3134605950754401E-2</v>
      </c>
    </row>
    <row r="90" spans="1:16" x14ac:dyDescent="0.2">
      <c r="A90" s="11">
        <v>50</v>
      </c>
      <c r="B90" s="36" t="s">
        <v>45</v>
      </c>
      <c r="C90" s="34"/>
      <c r="D90" s="44">
        <f>+D23/C23-1</f>
        <v>2.5384422536484985E-2</v>
      </c>
      <c r="E90" s="44">
        <f>+E23/D23-1</f>
        <v>3.0092202835217741E-2</v>
      </c>
      <c r="F90" s="44">
        <f>+F23/E23-1</f>
        <v>-1.0917184173766303E-2</v>
      </c>
      <c r="G90" s="44">
        <f>+G23/F23-1</f>
        <v>1.0891115676011642E-2</v>
      </c>
      <c r="H90" s="44">
        <f>+H23/G23-1</f>
        <v>3.4558147819622409E-2</v>
      </c>
      <c r="I90" s="44">
        <f>+I23/H23-1</f>
        <v>-2.9385922272945564E-2</v>
      </c>
      <c r="J90" s="44">
        <f>+J23/I23-1</f>
        <v>2.9625069951273453E-2</v>
      </c>
      <c r="K90" s="44">
        <f>+K23/J23-1</f>
        <v>1.3018549339093966E-2</v>
      </c>
      <c r="L90" s="17">
        <f>+L23/K23-1</f>
        <v>3.204864959688436E-2</v>
      </c>
      <c r="M90" s="17">
        <f>+M23/L23-1</f>
        <v>-6.0755203170037575E-3</v>
      </c>
      <c r="N90" s="17">
        <f>+N23/M23-1</f>
        <v>2.4756593054885423E-2</v>
      </c>
      <c r="O90" s="45">
        <f>+O23/N23-1</f>
        <v>2.2651200493687185E-2</v>
      </c>
      <c r="P90" s="45">
        <f>+P23/O23-1</f>
        <v>-2.6951363740839951E-2</v>
      </c>
    </row>
    <row r="91" spans="1:16" x14ac:dyDescent="0.2">
      <c r="A91" s="11">
        <v>55</v>
      </c>
      <c r="B91" s="38" t="s">
        <v>46</v>
      </c>
      <c r="C91" s="34"/>
      <c r="D91" s="44">
        <f>+D24/C24-1</f>
        <v>8.8614861612464013E-2</v>
      </c>
      <c r="E91" s="44">
        <f>+E24/D24-1</f>
        <v>-0.19815209603607387</v>
      </c>
      <c r="F91" s="44">
        <f>+F24/E24-1</f>
        <v>-5.3335182102840384E-2</v>
      </c>
      <c r="G91" s="44">
        <f>+G24/F24-1</f>
        <v>2.929621057347398E-2</v>
      </c>
      <c r="H91" s="44">
        <f>+H24/G24-1</f>
        <v>0.14649888355334584</v>
      </c>
      <c r="I91" s="44">
        <f>+I24/H24-1</f>
        <v>-6.2740893932154984E-3</v>
      </c>
      <c r="J91" s="44">
        <f>+J24/I24-1</f>
        <v>0.15699462507359319</v>
      </c>
      <c r="K91" s="44">
        <f>+K24/J24-1</f>
        <v>1.5646163627909271E-2</v>
      </c>
      <c r="L91" s="17">
        <f>+L24/K24-1</f>
        <v>0.17798232447954621</v>
      </c>
      <c r="M91" s="17">
        <f>+M24/L24-1</f>
        <v>-8.5990739355850443E-2</v>
      </c>
      <c r="N91" s="17">
        <f>+N24/M24-1</f>
        <v>-0.37868546495919952</v>
      </c>
      <c r="O91" s="45">
        <f>+O24/N24-1</f>
        <v>0.15557468353555448</v>
      </c>
      <c r="P91" s="45">
        <f>+P24/O24-1</f>
        <v>-0.55825494434104939</v>
      </c>
    </row>
    <row r="92" spans="1:16" x14ac:dyDescent="0.2">
      <c r="A92" s="11">
        <v>60</v>
      </c>
      <c r="B92" s="38" t="s">
        <v>47</v>
      </c>
      <c r="C92" s="34"/>
      <c r="D92" s="44">
        <f>+D25/C25-1</f>
        <v>7.134313914833279E-2</v>
      </c>
      <c r="E92" s="44">
        <f>+E25/D25-1</f>
        <v>-0.13195232605368645</v>
      </c>
      <c r="F92" s="44">
        <f>+F25/E25-1</f>
        <v>5.14682596823548E-2</v>
      </c>
      <c r="G92" s="44">
        <f>+G25/F25-1</f>
        <v>4.6759393471592192E-2</v>
      </c>
      <c r="H92" s="44">
        <f>+H25/G25-1</f>
        <v>2.9116807194917715E-2</v>
      </c>
      <c r="I92" s="44">
        <f>+I25/H25-1</f>
        <v>-1.3728392919520438E-2</v>
      </c>
      <c r="J92" s="44">
        <f>+J25/I25-1</f>
        <v>9.9681777028526319E-3</v>
      </c>
      <c r="K92" s="44">
        <f>+K25/J25-1</f>
        <v>-2.6565583256447423E-2</v>
      </c>
      <c r="L92" s="17">
        <f>+L25/K25-1</f>
        <v>-2.4339524788875133E-2</v>
      </c>
      <c r="M92" s="17">
        <f>+M25/L25-1</f>
        <v>0.21467683908464652</v>
      </c>
      <c r="N92" s="17">
        <f>+N25/M25-1</f>
        <v>-3.556360994811969E-2</v>
      </c>
      <c r="O92" s="45">
        <f>+O25/N25-1</f>
        <v>4.7700756456595217E-2</v>
      </c>
      <c r="P92" s="45">
        <f>+P25/O25-1</f>
        <v>-6.444487799899723E-2</v>
      </c>
    </row>
    <row r="93" spans="1:16" x14ac:dyDescent="0.2">
      <c r="A93" s="11">
        <v>64</v>
      </c>
      <c r="B93" s="38" t="s">
        <v>48</v>
      </c>
      <c r="C93" s="34"/>
      <c r="D93" s="44">
        <f>+D26/C26-1</f>
        <v>0.20070507439406438</v>
      </c>
      <c r="E93" s="44">
        <f>+E26/D26-1</f>
        <v>0.13988672338419694</v>
      </c>
      <c r="F93" s="44">
        <f>+F26/E26-1</f>
        <v>9.5016019571912746E-2</v>
      </c>
      <c r="G93" s="44">
        <f>+G26/F26-1</f>
        <v>4.5921333108186468E-2</v>
      </c>
      <c r="H93" s="44">
        <f>+H26/G26-1</f>
        <v>-0.10388667699952447</v>
      </c>
      <c r="I93" s="44">
        <f>+I26/H26-1</f>
        <v>0.203797962570061</v>
      </c>
      <c r="J93" s="44">
        <f>+J26/I26-1</f>
        <v>1.2436684145414212E-2</v>
      </c>
      <c r="K93" s="44">
        <f>+K26/J26-1</f>
        <v>2.5607258512601927E-2</v>
      </c>
      <c r="L93" s="17">
        <f>+L26/K26-1</f>
        <v>0.11468884533122337</v>
      </c>
      <c r="M93" s="17">
        <f>+M26/L26-1</f>
        <v>3.6856994078238614E-2</v>
      </c>
      <c r="N93" s="17">
        <f>+N26/M26-1</f>
        <v>0.13393978746398716</v>
      </c>
      <c r="O93" s="45">
        <f>+O26/N26-1</f>
        <v>0.10305335280872718</v>
      </c>
      <c r="P93" s="17">
        <f>+P26/O26-1</f>
        <v>0.1952284551358876</v>
      </c>
    </row>
    <row r="94" spans="1:16" x14ac:dyDescent="0.2">
      <c r="A94" s="11">
        <v>65</v>
      </c>
      <c r="B94" s="36" t="s">
        <v>49</v>
      </c>
      <c r="C94" s="34"/>
      <c r="D94" s="44">
        <f>+D27/C27-1</f>
        <v>-6.6916261700403101E-2</v>
      </c>
      <c r="E94" s="44">
        <f>+E27/D27-1</f>
        <v>0.13174378594384639</v>
      </c>
      <c r="F94" s="44">
        <f>+F27/E27-1</f>
        <v>-3.765496314544603E-2</v>
      </c>
      <c r="G94" s="44">
        <f>+G27/F27-1</f>
        <v>7.913932522547551E-2</v>
      </c>
      <c r="H94" s="44">
        <f>+H27/G27-1</f>
        <v>5.7212090579670916E-2</v>
      </c>
      <c r="I94" s="44">
        <f>+I27/H27-1</f>
        <v>5.3594557650980423E-2</v>
      </c>
      <c r="J94" s="44">
        <f>+J27/I27-1</f>
        <v>0.14885351681051984</v>
      </c>
      <c r="K94" s="44">
        <f>+K27/J27-1</f>
        <v>0.16545418029155567</v>
      </c>
      <c r="L94" s="17">
        <f>+L27/K27-1</f>
        <v>7.6114262025242407E-2</v>
      </c>
      <c r="M94" s="17">
        <f>+M27/L27-1</f>
        <v>0.14559619137409663</v>
      </c>
      <c r="N94" s="17">
        <f>+N27/M27-1</f>
        <v>1.2739486503817066E-2</v>
      </c>
      <c r="O94" s="45">
        <f>+O27/N27-1</f>
        <v>0.11666270737960538</v>
      </c>
      <c r="P94" s="45">
        <f>+P27/O27-1</f>
        <v>-0.12839659114683877</v>
      </c>
    </row>
    <row r="95" spans="1:16" x14ac:dyDescent="0.2">
      <c r="A95" s="11">
        <v>71</v>
      </c>
      <c r="B95" s="38" t="s">
        <v>50</v>
      </c>
      <c r="C95" s="34"/>
      <c r="D95" s="44">
        <f>+D28/C28-1</f>
        <v>6.0436022670821377E-2</v>
      </c>
      <c r="E95" s="44">
        <f>+E28/D28-1</f>
        <v>-4.8216515153705064E-2</v>
      </c>
      <c r="F95" s="44">
        <f>+F28/E28-1</f>
        <v>2.8950465514906432E-2</v>
      </c>
      <c r="G95" s="44">
        <f>+G28/F28-1</f>
        <v>6.7132826137590307E-3</v>
      </c>
      <c r="H95" s="44">
        <f>+H28/G28-1</f>
        <v>3.0357717478384227E-2</v>
      </c>
      <c r="I95" s="44">
        <f>+I28/H28-1</f>
        <v>6.1803447579537707E-2</v>
      </c>
      <c r="J95" s="44">
        <f>+J28/I28-1</f>
        <v>1.6722898871026182E-2</v>
      </c>
      <c r="K95" s="44">
        <f>+K28/J28-1</f>
        <v>2.8749329486216224E-2</v>
      </c>
      <c r="L95" s="17">
        <f>+L28/K28-1</f>
        <v>9.5878246825598756E-2</v>
      </c>
      <c r="M95" s="17">
        <f>+M28/L28-1</f>
        <v>2.8076861948820087E-2</v>
      </c>
      <c r="N95" s="17">
        <f>+N28/M28-1</f>
        <v>-3.5670865137512608E-3</v>
      </c>
      <c r="O95" s="45">
        <f>+O28/N28-1</f>
        <v>2.8692231699513737E-2</v>
      </c>
      <c r="P95" s="45">
        <f>+P28/O28-1</f>
        <v>-8.0651567402766466E-2</v>
      </c>
    </row>
    <row r="96" spans="1:16" x14ac:dyDescent="0.2">
      <c r="A96" s="11">
        <v>75</v>
      </c>
      <c r="B96" s="36" t="s">
        <v>51</v>
      </c>
      <c r="C96" s="34"/>
      <c r="D96" s="44">
        <f>+D29/C29-1</f>
        <v>0.10366785167266213</v>
      </c>
      <c r="E96" s="44">
        <f>+E29/D29-1</f>
        <v>-3.1504387105087739E-2</v>
      </c>
      <c r="F96" s="44">
        <f>+F29/E29-1</f>
        <v>-3.1064694351275346E-2</v>
      </c>
      <c r="G96" s="44">
        <f>+G29/F29-1</f>
        <v>-2.9997787988057412E-2</v>
      </c>
      <c r="H96" s="44">
        <f>+H29/G29-1</f>
        <v>-1.8944007378466354E-2</v>
      </c>
      <c r="I96" s="44">
        <f>+I29/H29-1</f>
        <v>-1.7637321013172724E-2</v>
      </c>
      <c r="J96" s="44">
        <f>+J29/I29-1</f>
        <v>1.0682160518223016E-2</v>
      </c>
      <c r="K96" s="44">
        <f>+K29/J29-1</f>
        <v>-1.921255137121558E-2</v>
      </c>
      <c r="L96" s="17">
        <f>+L29/K29-1</f>
        <v>-1.1003964697886559E-2</v>
      </c>
      <c r="M96" s="17">
        <f>+M29/L29-1</f>
        <v>2.1879981561254702E-2</v>
      </c>
      <c r="N96" s="17">
        <f>+N29/M29-1</f>
        <v>-2.4168070916137929E-2</v>
      </c>
      <c r="O96" s="45">
        <f>+O29/N29-1</f>
        <v>7.7083052217690184E-3</v>
      </c>
      <c r="P96" s="45">
        <f>+P29/O29-1</f>
        <v>-2.9175807909349816E-2</v>
      </c>
    </row>
    <row r="97" spans="1:16" x14ac:dyDescent="0.2">
      <c r="A97" s="11">
        <v>80</v>
      </c>
      <c r="B97" s="38" t="s">
        <v>52</v>
      </c>
      <c r="C97" s="34"/>
      <c r="D97" s="44">
        <f>+D30/C30-1</f>
        <v>-0.12353539555158588</v>
      </c>
      <c r="E97" s="44">
        <f>+E30/D30-1</f>
        <v>-5.2523656036486233E-2</v>
      </c>
      <c r="F97" s="44">
        <f>+F30/E30-1</f>
        <v>-8.3765890101841212E-3</v>
      </c>
      <c r="G97" s="44">
        <f>+G30/F30-1</f>
        <v>-0.12990663194152607</v>
      </c>
      <c r="H97" s="44">
        <f>+H30/G30-1</f>
        <v>9.3482597553569358E-2</v>
      </c>
      <c r="I97" s="44">
        <f>+I30/H30-1</f>
        <v>-8.5206502712160459E-2</v>
      </c>
      <c r="J97" s="44">
        <f>+J30/I30-1</f>
        <v>-5.1933959233549154E-2</v>
      </c>
      <c r="K97" s="44">
        <f>+K30/J30-1</f>
        <v>-1.3740494163385408E-2</v>
      </c>
      <c r="L97" s="17">
        <f>+L30/K30-1</f>
        <v>-5.5399012341107112E-2</v>
      </c>
      <c r="M97" s="17">
        <f>+M30/L30-1</f>
        <v>0.10287718498181042</v>
      </c>
      <c r="N97" s="17">
        <f>+N30/M30-1</f>
        <v>0.1621641099746296</v>
      </c>
      <c r="O97" s="45">
        <f>+O30/N30-1</f>
        <v>1.7170351365535241E-2</v>
      </c>
      <c r="P97" s="45">
        <f>+P30/O30-1</f>
        <v>-0.12752317751180986</v>
      </c>
    </row>
    <row r="98" spans="1:16" x14ac:dyDescent="0.2">
      <c r="A98" s="11">
        <v>85</v>
      </c>
      <c r="B98" s="38" t="s">
        <v>53</v>
      </c>
      <c r="C98" s="34"/>
      <c r="D98" s="44">
        <f>+D31/C31-1</f>
        <v>-6.4586420291312674E-4</v>
      </c>
      <c r="E98" s="44">
        <f>+E31/D31-1</f>
        <v>-3.9788147085912606E-2</v>
      </c>
      <c r="F98" s="44">
        <f>+F31/E31-1</f>
        <v>-2.5102524996193032E-2</v>
      </c>
      <c r="G98" s="44">
        <f>+G31/F31-1</f>
        <v>1.2583711629156058E-2</v>
      </c>
      <c r="H98" s="44">
        <f>+H31/G31-1</f>
        <v>-8.2403625786168222E-3</v>
      </c>
      <c r="I98" s="44">
        <f>+I31/H31-1</f>
        <v>1.679953888405139E-3</v>
      </c>
      <c r="J98" s="44">
        <f>+J31/I31-1</f>
        <v>-2.1450746971563017E-3</v>
      </c>
      <c r="K98" s="44">
        <f>+K31/J31-1</f>
        <v>-1.0299588821402472E-2</v>
      </c>
      <c r="L98" s="17">
        <f>+L31/K31-1</f>
        <v>2.8678472713868475E-2</v>
      </c>
      <c r="M98" s="17">
        <f>+M31/L31-1</f>
        <v>5.4669856437339126E-2</v>
      </c>
      <c r="N98" s="17">
        <f>+N31/M31-1</f>
        <v>-1.3409306678930921E-2</v>
      </c>
      <c r="O98" s="45">
        <f>+O31/N31-1</f>
        <v>2.4541272511335865E-2</v>
      </c>
      <c r="P98" s="45">
        <f>+P31/O31-1</f>
        <v>0.15293731951248701</v>
      </c>
    </row>
    <row r="99" spans="1:16" x14ac:dyDescent="0.2">
      <c r="A99" s="11">
        <v>91</v>
      </c>
      <c r="B99" s="38" t="s">
        <v>54</v>
      </c>
      <c r="C99" s="34"/>
      <c r="D99" s="44">
        <f>+D32/C32-1</f>
        <v>-1.8716854069053879E-2</v>
      </c>
      <c r="E99" s="44">
        <f>+E32/D32-1</f>
        <v>2.0572401547944263E-2</v>
      </c>
      <c r="F99" s="44">
        <f>+F32/E32-1</f>
        <v>-7.4724366453650104E-2</v>
      </c>
      <c r="G99" s="44">
        <f>+G32/F32-1</f>
        <v>-2.3849535188733673E-2</v>
      </c>
      <c r="H99" s="44">
        <f>+H32/G32-1</f>
        <v>2.5040700165045227E-2</v>
      </c>
      <c r="I99" s="44">
        <f>+I32/H32-1</f>
        <v>8.2496692615591449E-2</v>
      </c>
      <c r="J99" s="44">
        <f>+J32/I32-1</f>
        <v>3.0677993040527429E-2</v>
      </c>
      <c r="K99" s="44">
        <f>+K32/J32-1</f>
        <v>-9.3046572031636465E-3</v>
      </c>
      <c r="L99" s="17">
        <f>+L32/K32-1</f>
        <v>2.916640947649074E-2</v>
      </c>
      <c r="M99" s="17">
        <f>+M32/L32-1</f>
        <v>1.4496222340798948E-2</v>
      </c>
      <c r="N99" s="17">
        <f>+N32/M32-1</f>
        <v>0.23511070003074175</v>
      </c>
      <c r="O99" s="45">
        <f>+O32/N32-1</f>
        <v>-0.13920542126763713</v>
      </c>
      <c r="P99" s="45">
        <f>+P32/O32-1</f>
        <v>-9.3433643034381064E-2</v>
      </c>
    </row>
    <row r="100" spans="1:16" ht="16" thickBot="1" x14ac:dyDescent="0.25">
      <c r="A100" s="8"/>
      <c r="B100" s="39"/>
      <c r="C100" s="4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6" thickTop="1" x14ac:dyDescent="0.2"/>
    <row r="102" spans="1:16" x14ac:dyDescent="0.2">
      <c r="B102" s="3" t="s">
        <v>21</v>
      </c>
    </row>
    <row r="103" spans="1:16" x14ac:dyDescent="0.2">
      <c r="B103" s="3" t="s">
        <v>22</v>
      </c>
    </row>
    <row r="106" spans="1:16" x14ac:dyDescent="0.2">
      <c r="B106" s="2" t="s">
        <v>58</v>
      </c>
    </row>
    <row r="107" spans="1:16" x14ac:dyDescent="0.2">
      <c r="B107" s="3"/>
      <c r="D107" s="2"/>
    </row>
    <row r="109" spans="1:16" x14ac:dyDescent="0.2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6" thickBot="1" x14ac:dyDescent="0.25">
      <c r="C110" s="10">
        <v>2007</v>
      </c>
      <c r="D110" s="10">
        <v>2008</v>
      </c>
      <c r="E110" s="10">
        <v>2009</v>
      </c>
      <c r="F110" s="10">
        <v>2010</v>
      </c>
      <c r="G110" s="10">
        <v>2011</v>
      </c>
      <c r="H110" s="10">
        <v>2012</v>
      </c>
      <c r="I110" s="10">
        <v>2013</v>
      </c>
      <c r="J110" s="10" t="s">
        <v>24</v>
      </c>
      <c r="K110" s="10" t="s">
        <v>25</v>
      </c>
      <c r="L110" s="10" t="s">
        <v>26</v>
      </c>
      <c r="M110" s="10">
        <v>2017</v>
      </c>
      <c r="N110" s="10">
        <v>2018</v>
      </c>
      <c r="O110" s="10">
        <v>2019</v>
      </c>
      <c r="P110" s="10">
        <v>2020</v>
      </c>
    </row>
    <row r="111" spans="1:16" ht="16" thickTop="1" x14ac:dyDescent="0.2">
      <c r="A111" s="11">
        <v>1</v>
      </c>
      <c r="B111" s="33" t="s">
        <v>32</v>
      </c>
      <c r="C111" s="17">
        <f>+C10/SUM(C$10:C$32)</f>
        <v>0.20246671440912228</v>
      </c>
      <c r="D111" s="17">
        <f>+D10/SUM(D$10:D$32)</f>
        <v>0.19622962198067762</v>
      </c>
      <c r="E111" s="17">
        <f>+E10/SUM(E$10:E$32)</f>
        <v>0.21364278343826604</v>
      </c>
      <c r="F111" s="17">
        <f>+F10/SUM(F$10:F$32)</f>
        <v>0.21351381906473949</v>
      </c>
      <c r="G111" s="17">
        <f>+G10/SUM(G$10:G$32)</f>
        <v>0.21359354665629471</v>
      </c>
      <c r="H111" s="17">
        <f>+H10/SUM(H$10:H$32)</f>
        <v>0.21393307560092245</v>
      </c>
      <c r="I111" s="17">
        <f>+I10/SUM(I$10:I$32)</f>
        <v>0.1930483533746733</v>
      </c>
      <c r="J111" s="17">
        <f>+J10/SUM(J$10:J$32)</f>
        <v>0.18851918776351523</v>
      </c>
      <c r="K111" s="17">
        <f>+K10/SUM(K$10:K$32)</f>
        <v>0.17953603829811743</v>
      </c>
      <c r="L111" s="17">
        <f>+L10/SUM(L$10:L$32)</f>
        <v>0.17463993509028791</v>
      </c>
      <c r="M111" s="17">
        <f>+M10/SUM(M$10:M$32)</f>
        <v>0.16879614636071902</v>
      </c>
      <c r="N111" s="17">
        <f>+N10/SUM(N$10:N$32)</f>
        <v>0.17259213014636138</v>
      </c>
      <c r="O111" s="17">
        <f>+O10/SUM(O$10:O$32)</f>
        <v>0.17599345565531882</v>
      </c>
      <c r="P111" s="17">
        <f>+P10/SUM(P$10:P$32)</f>
        <v>0.19386568673927537</v>
      </c>
    </row>
    <row r="112" spans="1:16" x14ac:dyDescent="0.2">
      <c r="A112" s="11">
        <v>3</v>
      </c>
      <c r="B112" s="36" t="s">
        <v>33</v>
      </c>
      <c r="C112" s="17">
        <f>+C11/SUM(C$10:C$32)</f>
        <v>8.1939251895176757E-2</v>
      </c>
      <c r="D112" s="17">
        <f>+D11/SUM(D$10:D$32)</f>
        <v>7.809786148218778E-2</v>
      </c>
      <c r="E112" s="17">
        <f>+E11/SUM(E$10:E$32)</f>
        <v>8.0464267260408603E-2</v>
      </c>
      <c r="F112" s="17">
        <f>+F11/SUM(F$10:F$32)</f>
        <v>7.3869914126393654E-2</v>
      </c>
      <c r="G112" s="17">
        <f>+G11/SUM(G$10:G$32)</f>
        <v>7.6319915310959524E-2</v>
      </c>
      <c r="H112" s="17">
        <f>+H11/SUM(H$10:H$32)</f>
        <v>7.4832616328417312E-2</v>
      </c>
      <c r="I112" s="17">
        <f>+I11/SUM(I$10:I$32)</f>
        <v>7.4471295359983716E-2</v>
      </c>
      <c r="J112" s="17">
        <f>+J11/SUM(J$10:J$32)</f>
        <v>7.4342355908983956E-2</v>
      </c>
      <c r="K112" s="17">
        <f>+K11/SUM(K$10:K$32)</f>
        <v>7.3832532171501167E-2</v>
      </c>
      <c r="L112" s="17">
        <f>+L11/SUM(L$10:L$32)</f>
        <v>7.2922905393253287E-2</v>
      </c>
      <c r="M112" s="17">
        <f>+M11/SUM(M$10:M$32)</f>
        <v>7.1678916042848276E-2</v>
      </c>
      <c r="N112" s="17">
        <f>+N11/SUM(N$10:N$32)</f>
        <v>6.6711226959259379E-2</v>
      </c>
      <c r="O112" s="17">
        <f>+O11/SUM(O$10:O$32)</f>
        <v>6.4786389720791232E-2</v>
      </c>
      <c r="P112" s="17">
        <f>+P11/SUM(P$10:P$32)</f>
        <v>7.0914643956008674E-2</v>
      </c>
    </row>
    <row r="113" spans="1:16" x14ac:dyDescent="0.2">
      <c r="A113" s="11">
        <v>2</v>
      </c>
      <c r="B113" s="36" t="s">
        <v>34</v>
      </c>
      <c r="C113" s="17">
        <f>+C12/SUM(C$10:C$32)</f>
        <v>1.0991598258134606E-2</v>
      </c>
      <c r="D113" s="17">
        <f>+D12/SUM(D$10:D$32)</f>
        <v>1.0463370964441669E-2</v>
      </c>
      <c r="E113" s="17">
        <f>+E12/SUM(E$10:E$32)</f>
        <v>1.4062634955807217E-2</v>
      </c>
      <c r="F113" s="17">
        <f>+F12/SUM(F$10:F$32)</f>
        <v>1.4229460851497922E-2</v>
      </c>
      <c r="G113" s="17">
        <f>+G12/SUM(G$10:G$32)</f>
        <v>1.3591024225158628E-2</v>
      </c>
      <c r="H113" s="17">
        <f>+H12/SUM(H$10:H$32)</f>
        <v>1.1427481316570084E-2</v>
      </c>
      <c r="I113" s="17">
        <f>+I12/SUM(I$10:I$32)</f>
        <v>1.1994402762993149E-2</v>
      </c>
      <c r="J113" s="17">
        <f>+J12/SUM(J$10:J$32)</f>
        <v>1.2354974806006839E-2</v>
      </c>
      <c r="K113" s="17">
        <f>+K12/SUM(K$10:K$32)</f>
        <v>1.2229399519030782E-2</v>
      </c>
      <c r="L113" s="17">
        <f>+L12/SUM(L$10:L$32)</f>
        <v>1.1906481773264222E-2</v>
      </c>
      <c r="M113" s="17">
        <f>+M12/SUM(M$10:M$32)</f>
        <v>1.1743684678034719E-2</v>
      </c>
      <c r="N113" s="17">
        <f>+N12/SUM(N$10:N$32)</f>
        <v>1.152433861670658E-2</v>
      </c>
      <c r="O113" s="17">
        <f>+O12/SUM(O$10:O$32)</f>
        <v>1.1035455069619992E-2</v>
      </c>
      <c r="P113" s="17">
        <f>+P12/SUM(P$10:P$32)</f>
        <v>1.2421922775277549E-2</v>
      </c>
    </row>
    <row r="114" spans="1:16" x14ac:dyDescent="0.2">
      <c r="A114" s="11">
        <v>10</v>
      </c>
      <c r="B114" s="36" t="s">
        <v>35</v>
      </c>
      <c r="C114" s="17">
        <f>+C13/SUM(C$10:C$32)</f>
        <v>7.3689256731443546E-3</v>
      </c>
      <c r="D114" s="17">
        <f>+D13/SUM(D$10:D$32)</f>
        <v>8.5055692935809245E-3</v>
      </c>
      <c r="E114" s="17">
        <f>+E13/SUM(E$10:E$32)</f>
        <v>1.0187721058002894E-2</v>
      </c>
      <c r="F114" s="17">
        <f>+F13/SUM(F$10:F$32)</f>
        <v>1.315989314839984E-2</v>
      </c>
      <c r="G114" s="17">
        <f>+G13/SUM(G$10:G$32)</f>
        <v>1.33066738414746E-2</v>
      </c>
      <c r="H114" s="17">
        <f>+H13/SUM(H$10:H$32)</f>
        <v>2.0364107529075109E-2</v>
      </c>
      <c r="I114" s="17">
        <f>+I13/SUM(I$10:I$32)</f>
        <v>5.2871550731549401E-2</v>
      </c>
      <c r="J114" s="17">
        <f>+J13/SUM(J$10:J$32)</f>
        <v>5.8808387995064181E-2</v>
      </c>
      <c r="K114" s="17">
        <f>+K13/SUM(K$10:K$32)</f>
        <v>6.4729191196645178E-2</v>
      </c>
      <c r="L114" s="17">
        <f>+L13/SUM(L$10:L$32)</f>
        <v>6.4421201589415653E-2</v>
      </c>
      <c r="M114" s="17">
        <f>+M13/SUM(M$10:M$32)</f>
        <v>6.833823899788298E-2</v>
      </c>
      <c r="N114" s="17">
        <f>+N13/SUM(N$10:N$32)</f>
        <v>6.6352039081099365E-2</v>
      </c>
      <c r="O114" s="17">
        <f>+O13/SUM(O$10:O$32)</f>
        <v>6.9333349111248513E-2</v>
      </c>
      <c r="P114" s="17">
        <f>+P13/SUM(P$10:P$32)</f>
        <v>3.2796047498538435E-2</v>
      </c>
    </row>
    <row r="115" spans="1:16" x14ac:dyDescent="0.2">
      <c r="A115" s="11">
        <v>15</v>
      </c>
      <c r="B115" s="36" t="s">
        <v>56</v>
      </c>
      <c r="C115" s="17">
        <f>+C14/SUM(C$10:C$32)</f>
        <v>4.5307904709532908E-2</v>
      </c>
      <c r="D115" s="17">
        <f>+D14/SUM(D$10:D$32)</f>
        <v>4.4761736935597735E-2</v>
      </c>
      <c r="E115" s="17">
        <f>+E14/SUM(E$10:E$32)</f>
        <v>4.5201817687393724E-2</v>
      </c>
      <c r="F115" s="17">
        <f>+F14/SUM(F$10:F$32)</f>
        <v>4.5786843377163884E-2</v>
      </c>
      <c r="G115" s="17">
        <f>+G14/SUM(G$10:G$32)</f>
        <v>4.4620784982004467E-2</v>
      </c>
      <c r="H115" s="17">
        <f>+H14/SUM(H$10:H$32)</f>
        <v>4.4384799470527064E-2</v>
      </c>
      <c r="I115" s="17">
        <f>+I14/SUM(I$10:I$32)</f>
        <v>4.244610207986467E-2</v>
      </c>
      <c r="J115" s="17">
        <f>+J14/SUM(J$10:J$32)</f>
        <v>4.2237933774497818E-2</v>
      </c>
      <c r="K115" s="17">
        <f>+K14/SUM(K$10:K$32)</f>
        <v>4.231167690260558E-2</v>
      </c>
      <c r="L115" s="17">
        <f>+L14/SUM(L$10:L$32)</f>
        <v>4.2569532524429035E-2</v>
      </c>
      <c r="M115" s="17">
        <f>+M14/SUM(M$10:M$32)</f>
        <v>4.2283152893609226E-2</v>
      </c>
      <c r="N115" s="17">
        <f>+N14/SUM(N$10:N$32)</f>
        <v>4.2804803427442917E-2</v>
      </c>
      <c r="O115" s="17">
        <f>+O14/SUM(O$10:O$32)</f>
        <v>4.2214865124871714E-2</v>
      </c>
      <c r="P115" s="17">
        <f>+P14/SUM(P$10:P$32)</f>
        <v>4.0112460944952744E-2</v>
      </c>
    </row>
    <row r="116" spans="1:16" x14ac:dyDescent="0.2">
      <c r="A116" s="11">
        <v>17</v>
      </c>
      <c r="B116" s="37" t="s">
        <v>37</v>
      </c>
      <c r="C116" s="17">
        <f>+C15/SUM(C$10:C$32)</f>
        <v>1.1877427621788368E-2</v>
      </c>
      <c r="D116" s="17">
        <f>+D15/SUM(D$10:D$32)</f>
        <v>1.1272807906181129E-2</v>
      </c>
      <c r="E116" s="17">
        <f>+E15/SUM(E$10:E$32)</f>
        <v>9.2939504667301498E-3</v>
      </c>
      <c r="F116" s="17">
        <f>+F15/SUM(F$10:F$32)</f>
        <v>8.7448860433001173E-3</v>
      </c>
      <c r="G116" s="17">
        <f>+G15/SUM(G$10:G$32)</f>
        <v>8.5911067648806166E-3</v>
      </c>
      <c r="H116" s="17">
        <f>+H15/SUM(H$10:H$32)</f>
        <v>8.556278825759182E-3</v>
      </c>
      <c r="I116" s="17">
        <f>+I15/SUM(I$10:I$32)</f>
        <v>8.6704336393560802E-3</v>
      </c>
      <c r="J116" s="17">
        <f>+J15/SUM(J$10:J$32)</f>
        <v>8.5692270184757145E-3</v>
      </c>
      <c r="K116" s="17">
        <f>+K15/SUM(K$10:K$32)</f>
        <v>8.3478707665049882E-3</v>
      </c>
      <c r="L116" s="17">
        <f>+L15/SUM(L$10:L$32)</f>
        <v>8.6562870634966059E-3</v>
      </c>
      <c r="M116" s="17">
        <f>+M15/SUM(M$10:M$32)</f>
        <v>9.093756795096556E-3</v>
      </c>
      <c r="N116" s="17">
        <f>+N15/SUM(N$10:N$32)</f>
        <v>9.3166864656366571E-3</v>
      </c>
      <c r="O116" s="17">
        <f>+O15/SUM(O$10:O$32)</f>
        <v>9.5572577023159914E-3</v>
      </c>
      <c r="P116" s="17">
        <f>+P15/SUM(P$10:P$32)</f>
        <v>8.8226304534250125E-3</v>
      </c>
    </row>
    <row r="117" spans="1:16" x14ac:dyDescent="0.2">
      <c r="A117" s="11">
        <v>20</v>
      </c>
      <c r="B117" s="38" t="s">
        <v>38</v>
      </c>
      <c r="C117" s="17">
        <f>+C16/SUM(C$10:C$32)</f>
        <v>1.0664927303370675E-2</v>
      </c>
      <c r="D117" s="17">
        <f>+D16/SUM(D$10:D$32)</f>
        <v>9.5067624782397518E-3</v>
      </c>
      <c r="E117" s="17">
        <f>+E16/SUM(E$10:E$32)</f>
        <v>1.0085687035974301E-2</v>
      </c>
      <c r="F117" s="17">
        <f>+F16/SUM(F$10:F$32)</f>
        <v>1.1064628207589111E-2</v>
      </c>
      <c r="G117" s="17">
        <f>+G16/SUM(G$10:G$32)</f>
        <v>1.0475647735439731E-2</v>
      </c>
      <c r="H117" s="17">
        <f>+H16/SUM(H$10:H$32)</f>
        <v>1.0231857986484825E-2</v>
      </c>
      <c r="I117" s="17">
        <f>+I16/SUM(I$10:I$32)</f>
        <v>1.032512190684624E-2</v>
      </c>
      <c r="J117" s="17">
        <f>+J16/SUM(J$10:J$32)</f>
        <v>1.021257778854962E-2</v>
      </c>
      <c r="K117" s="17">
        <f>+K16/SUM(K$10:K$32)</f>
        <v>1.0448499547644095E-2</v>
      </c>
      <c r="L117" s="17">
        <f>+L16/SUM(L$10:L$32)</f>
        <v>1.0801908567145127E-2</v>
      </c>
      <c r="M117" s="17">
        <f>+M16/SUM(M$10:M$32)</f>
        <v>1.0156361346294752E-2</v>
      </c>
      <c r="N117" s="17">
        <f>+N16/SUM(N$10:N$32)</f>
        <v>1.0360722855705322E-2</v>
      </c>
      <c r="O117" s="17">
        <f>+O16/SUM(O$10:O$32)</f>
        <v>1.0080991247698779E-2</v>
      </c>
      <c r="P117" s="17">
        <f>+P16/SUM(P$10:P$32)</f>
        <v>9.7084119638946136E-3</v>
      </c>
    </row>
    <row r="118" spans="1:16" x14ac:dyDescent="0.2">
      <c r="A118" s="11">
        <v>26</v>
      </c>
      <c r="B118" s="36" t="s">
        <v>39</v>
      </c>
      <c r="C118" s="17">
        <f>+C17/SUM(C$10:C$32)</f>
        <v>3.6892572996956112E-3</v>
      </c>
      <c r="D118" s="17">
        <f>+D17/SUM(D$10:D$32)</f>
        <v>3.9025749701886644E-3</v>
      </c>
      <c r="E118" s="17">
        <f>+E17/SUM(E$10:E$32)</f>
        <v>3.7345705094891219E-3</v>
      </c>
      <c r="F118" s="17">
        <f>+F17/SUM(F$10:F$32)</f>
        <v>3.8597262695147729E-3</v>
      </c>
      <c r="G118" s="17">
        <f>+G17/SUM(G$10:G$32)</f>
        <v>3.9589886988246675E-3</v>
      </c>
      <c r="H118" s="17">
        <f>+H17/SUM(H$10:H$32)</f>
        <v>3.9408428412490539E-3</v>
      </c>
      <c r="I118" s="17">
        <f>+I17/SUM(I$10:I$32)</f>
        <v>3.6324651922248438E-3</v>
      </c>
      <c r="J118" s="17">
        <f>+J17/SUM(J$10:J$32)</f>
        <v>3.640412775564613E-3</v>
      </c>
      <c r="K118" s="17">
        <f>+K17/SUM(K$10:K$32)</f>
        <v>3.6545383955375642E-3</v>
      </c>
      <c r="L118" s="17">
        <f>+L17/SUM(L$10:L$32)</f>
        <v>3.7100842944518715E-3</v>
      </c>
      <c r="M118" s="17">
        <f>+M17/SUM(M$10:M$32)</f>
        <v>4.0711349008782536E-3</v>
      </c>
      <c r="N118" s="17">
        <f>+N17/SUM(N$10:N$32)</f>
        <v>4.3848740740874909E-3</v>
      </c>
      <c r="O118" s="17">
        <f>+O17/SUM(O$10:O$32)</f>
        <v>4.4064897018346811E-3</v>
      </c>
      <c r="P118" s="17">
        <f>+P17/SUM(P$10:P$32)</f>
        <v>3.9356168050337379E-3</v>
      </c>
    </row>
    <row r="119" spans="1:16" x14ac:dyDescent="0.2">
      <c r="A119" s="11">
        <v>28</v>
      </c>
      <c r="B119" s="38" t="s">
        <v>40</v>
      </c>
      <c r="C119" s="17">
        <f>+C18/SUM(C$10:C$32)</f>
        <v>1.031086690400854E-2</v>
      </c>
      <c r="D119" s="17">
        <f>+D18/SUM(D$10:D$32)</f>
        <v>1.3536282799369708E-2</v>
      </c>
      <c r="E119" s="17">
        <f>+E18/SUM(E$10:E$32)</f>
        <v>1.091818728793977E-2</v>
      </c>
      <c r="F119" s="17">
        <f>+F18/SUM(F$10:F$32)</f>
        <v>9.1129773165153742E-3</v>
      </c>
      <c r="G119" s="17">
        <f>+G18/SUM(G$10:G$32)</f>
        <v>1.0374949237891158E-2</v>
      </c>
      <c r="H119" s="17">
        <f>+H18/SUM(H$10:H$32)</f>
        <v>1.0229661966370686E-2</v>
      </c>
      <c r="I119" s="17">
        <f>+I18/SUM(I$10:I$32)</f>
        <v>8.8757281802075722E-3</v>
      </c>
      <c r="J119" s="17">
        <f>+J18/SUM(J$10:J$32)</f>
        <v>8.8606719224751333E-3</v>
      </c>
      <c r="K119" s="17">
        <f>+K18/SUM(K$10:K$32)</f>
        <v>9.319164268005482E-3</v>
      </c>
      <c r="L119" s="17">
        <f>+L18/SUM(L$10:L$32)</f>
        <v>9.5513248852249575E-3</v>
      </c>
      <c r="M119" s="17">
        <f>+M18/SUM(M$10:M$32)</f>
        <v>9.7541474385633795E-3</v>
      </c>
      <c r="N119" s="17">
        <f>+N18/SUM(N$10:N$32)</f>
        <v>1.0378393624952045E-2</v>
      </c>
      <c r="O119" s="17">
        <f>+O18/SUM(O$10:O$32)</f>
        <v>1.0566488157537243E-2</v>
      </c>
      <c r="P119" s="17">
        <f>+P18/SUM(P$10:P$32)</f>
        <v>1.1582927674406442E-2</v>
      </c>
    </row>
    <row r="120" spans="1:16" x14ac:dyDescent="0.2">
      <c r="A120" s="11">
        <v>29</v>
      </c>
      <c r="B120" s="36" t="s">
        <v>41</v>
      </c>
      <c r="C120" s="17">
        <f>+C19/SUM(C$10:C$32)</f>
        <v>4.1904559108019521E-3</v>
      </c>
      <c r="D120" s="17">
        <f>+D19/SUM(D$10:D$32)</f>
        <v>3.022267758732748E-3</v>
      </c>
      <c r="E120" s="17">
        <f>+E19/SUM(E$10:E$32)</f>
        <v>2.4859026430185879E-3</v>
      </c>
      <c r="F120" s="17">
        <f>+F19/SUM(F$10:F$32)</f>
        <v>1.7479068836641386E-3</v>
      </c>
      <c r="G120" s="17">
        <f>+G19/SUM(G$10:G$32)</f>
        <v>1.5564016549856402E-3</v>
      </c>
      <c r="H120" s="17">
        <f>+H19/SUM(H$10:H$32)</f>
        <v>1.5270385017443909E-3</v>
      </c>
      <c r="I120" s="17">
        <f>+I19/SUM(I$10:I$32)</f>
        <v>1.5194938867413759E-3</v>
      </c>
      <c r="J120" s="17">
        <f>+J19/SUM(J$10:J$32)</f>
        <v>1.4950759854574676E-3</v>
      </c>
      <c r="K120" s="17">
        <f>+K19/SUM(K$10:K$32)</f>
        <v>1.491693638261748E-3</v>
      </c>
      <c r="L120" s="17">
        <f>+L19/SUM(L$10:L$32)</f>
        <v>1.4642533510833193E-3</v>
      </c>
      <c r="M120" s="17">
        <f>+M19/SUM(M$10:M$32)</f>
        <v>1.430912524207703E-3</v>
      </c>
      <c r="N120" s="17">
        <f>+N19/SUM(N$10:N$32)</f>
        <v>1.4470664579282731E-3</v>
      </c>
      <c r="O120" s="17">
        <f>+O19/SUM(O$10:O$32)</f>
        <v>1.3991208034688906E-3</v>
      </c>
      <c r="P120" s="17">
        <f>+P19/SUM(P$10:P$32)</f>
        <v>1.533817909408148E-3</v>
      </c>
    </row>
    <row r="121" spans="1:16" x14ac:dyDescent="0.2">
      <c r="A121" s="11">
        <v>36</v>
      </c>
      <c r="B121" s="38" t="s">
        <v>42</v>
      </c>
      <c r="C121" s="17">
        <f>+C20/SUM(C$10:C$32)</f>
        <v>1.039660642300789E-2</v>
      </c>
      <c r="D121" s="17">
        <f>+D20/SUM(D$10:D$32)</f>
        <v>1.0331360059532724E-2</v>
      </c>
      <c r="E121" s="17">
        <f>+E20/SUM(E$10:E$32)</f>
        <v>9.0146927485790593E-3</v>
      </c>
      <c r="F121" s="17">
        <f>+F20/SUM(F$10:F$32)</f>
        <v>8.8749000238436057E-3</v>
      </c>
      <c r="G121" s="17">
        <f>+G20/SUM(G$10:G$32)</f>
        <v>8.998894054415842E-3</v>
      </c>
      <c r="H121" s="17">
        <f>+H20/SUM(H$10:H$32)</f>
        <v>8.8476497273519712E-3</v>
      </c>
      <c r="I121" s="17">
        <f>+I20/SUM(I$10:I$32)</f>
        <v>8.6892965167004056E-3</v>
      </c>
      <c r="J121" s="17">
        <f>+J20/SUM(J$10:J$32)</f>
        <v>8.5997821181295359E-3</v>
      </c>
      <c r="K121" s="17">
        <f>+K20/SUM(K$10:K$32)</f>
        <v>8.70590007229681E-3</v>
      </c>
      <c r="L121" s="17">
        <f>+L20/SUM(L$10:L$32)</f>
        <v>9.0500486167788483E-3</v>
      </c>
      <c r="M121" s="17">
        <f>+M20/SUM(M$10:M$32)</f>
        <v>9.059174111507225E-3</v>
      </c>
      <c r="N121" s="17">
        <f>+N20/SUM(N$10:N$32)</f>
        <v>1.0501993052804828E-2</v>
      </c>
      <c r="O121" s="17">
        <f>+O20/SUM(O$10:O$32)</f>
        <v>1.0199697531796299E-2</v>
      </c>
      <c r="P121" s="17">
        <f>+P20/SUM(P$10:P$32)</f>
        <v>9.3949925226605481E-3</v>
      </c>
    </row>
    <row r="122" spans="1:16" x14ac:dyDescent="0.2">
      <c r="A122" s="11">
        <v>40</v>
      </c>
      <c r="B122" s="36" t="s">
        <v>43</v>
      </c>
      <c r="C122" s="17">
        <f>+C21/SUM(C$10:C$32)</f>
        <v>1.0532038128668292E-2</v>
      </c>
      <c r="D122" s="17">
        <f>+D21/SUM(D$10:D$32)</f>
        <v>1.0611567243189349E-2</v>
      </c>
      <c r="E122" s="17">
        <f>+E21/SUM(E$10:E$32)</f>
        <v>1.081516132304752E-2</v>
      </c>
      <c r="F122" s="17">
        <f>+F21/SUM(F$10:F$32)</f>
        <v>1.1600319995380576E-2</v>
      </c>
      <c r="G122" s="17">
        <f>+G21/SUM(G$10:G$32)</f>
        <v>1.1292500529605065E-2</v>
      </c>
      <c r="H122" s="17">
        <f>+H21/SUM(H$10:H$32)</f>
        <v>1.1613164298337409E-2</v>
      </c>
      <c r="I122" s="17">
        <f>+I21/SUM(I$10:I$32)</f>
        <v>1.2363023273074134E-2</v>
      </c>
      <c r="J122" s="17">
        <f>+J21/SUM(J$10:J$32)</f>
        <v>1.2449066162546287E-2</v>
      </c>
      <c r="K122" s="17">
        <f>+K21/SUM(K$10:K$32)</f>
        <v>1.2934237695214181E-2</v>
      </c>
      <c r="L122" s="17">
        <f>+L21/SUM(L$10:L$32)</f>
        <v>1.3353258403023472E-2</v>
      </c>
      <c r="M122" s="17">
        <f>+M21/SUM(M$10:M$32)</f>
        <v>1.1898099933443861E-2</v>
      </c>
      <c r="N122" s="17">
        <f>+N21/SUM(N$10:N$32)</f>
        <v>1.2314101180316518E-2</v>
      </c>
      <c r="O122" s="17">
        <f>+O21/SUM(O$10:O$32)</f>
        <v>1.2099925165224233E-2</v>
      </c>
      <c r="P122" s="17">
        <f>+P21/SUM(P$10:P$32)</f>
        <v>1.3231440277545295E-2</v>
      </c>
    </row>
    <row r="123" spans="1:16" x14ac:dyDescent="0.2">
      <c r="A123" s="11">
        <v>45</v>
      </c>
      <c r="B123" s="38" t="s">
        <v>44</v>
      </c>
      <c r="C123" s="17">
        <f>+C22/SUM(C$10:C$32)</f>
        <v>8.4650762808498425E-2</v>
      </c>
      <c r="D123" s="17">
        <f>+D22/SUM(D$10:D$32)</f>
        <v>0.10166810602491928</v>
      </c>
      <c r="E123" s="17">
        <f>+E22/SUM(E$10:E$32)</f>
        <v>8.5657290758174229E-2</v>
      </c>
      <c r="F123" s="17">
        <f>+F22/SUM(F$10:F$32)</f>
        <v>8.8697964542210142E-2</v>
      </c>
      <c r="G123" s="17">
        <f>+G22/SUM(G$10:G$32)</f>
        <v>9.0566981714994471E-2</v>
      </c>
      <c r="H123" s="17">
        <f>+H22/SUM(H$10:H$32)</f>
        <v>9.0843816459556678E-2</v>
      </c>
      <c r="I123" s="17">
        <f>+I22/SUM(I$10:I$32)</f>
        <v>8.7366094881311016E-2</v>
      </c>
      <c r="J123" s="17">
        <f>+J22/SUM(J$10:J$32)</f>
        <v>8.7352664424132184E-2</v>
      </c>
      <c r="K123" s="17">
        <f>+K22/SUM(K$10:K$32)</f>
        <v>9.3881215776680224E-2</v>
      </c>
      <c r="L123" s="17">
        <f>+L22/SUM(L$10:L$32)</f>
        <v>9.5961188279272469E-2</v>
      </c>
      <c r="M123" s="17">
        <f>+M22/SUM(M$10:M$32)</f>
        <v>9.8337577732968681E-2</v>
      </c>
      <c r="N123" s="17">
        <f>+N22/SUM(N$10:N$32)</f>
        <v>0.1051711612005342</v>
      </c>
      <c r="O123" s="17">
        <f>+O22/SUM(O$10:O$32)</f>
        <v>0.10992861049247546</v>
      </c>
      <c r="P123" s="17">
        <f>+P22/SUM(P$10:P$32)</f>
        <v>0.1091218728237012</v>
      </c>
    </row>
    <row r="124" spans="1:16" x14ac:dyDescent="0.2">
      <c r="A124" s="11">
        <v>50</v>
      </c>
      <c r="B124" s="36" t="s">
        <v>45</v>
      </c>
      <c r="C124" s="17">
        <f>+C23/SUM(C$10:C$32)</f>
        <v>0.12710857328760569</v>
      </c>
      <c r="D124" s="17">
        <f>+D23/SUM(D$10:D$32)</f>
        <v>0.12284315501993125</v>
      </c>
      <c r="E124" s="17">
        <f>+E23/SUM(E$10:E$32)</f>
        <v>0.12982276260890929</v>
      </c>
      <c r="F124" s="17">
        <f>+F23/SUM(F$10:F$32)</f>
        <v>0.1286423222192066</v>
      </c>
      <c r="G124" s="17">
        <f>+G23/SUM(G$10:G$32)</f>
        <v>0.12844745929901349</v>
      </c>
      <c r="H124" s="17">
        <f>+H23/SUM(H$10:H$32)</f>
        <v>0.12876105058169274</v>
      </c>
      <c r="I124" s="17">
        <f>+I23/SUM(I$10:I$32)</f>
        <v>0.12254290808170873</v>
      </c>
      <c r="J124" s="17">
        <f>+J23/SUM(J$10:J$32)</f>
        <v>0.1222939029164041</v>
      </c>
      <c r="K124" s="17">
        <f>+K23/SUM(K$10:K$32)</f>
        <v>0.12141269474195507</v>
      </c>
      <c r="L124" s="17">
        <f>+L23/SUM(L$10:L$32)</f>
        <v>0.12078728315397605</v>
      </c>
      <c r="M124" s="17">
        <f>+M23/SUM(M$10:M$32)</f>
        <v>0.11520913526856431</v>
      </c>
      <c r="N124" s="17">
        <f>+N23/SUM(N$10:N$32)</f>
        <v>0.11699560923024771</v>
      </c>
      <c r="O124" s="17">
        <f>+O23/SUM(O$10:O$32)</f>
        <v>0.1133896012085794</v>
      </c>
      <c r="P124" s="17">
        <f>+P23/SUM(P$10:P$32)</f>
        <v>0.12077193349956589</v>
      </c>
    </row>
    <row r="125" spans="1:16" x14ac:dyDescent="0.2">
      <c r="A125" s="11">
        <v>55</v>
      </c>
      <c r="B125" s="38" t="s">
        <v>46</v>
      </c>
      <c r="C125" s="17">
        <f>+C24/SUM(C$10:C$32)</f>
        <v>3.1906723606152321E-2</v>
      </c>
      <c r="D125" s="17">
        <f>+D24/SUM(D$10:D$32)</f>
        <v>3.2737527159816295E-2</v>
      </c>
      <c r="E125" s="17">
        <f>+E24/SUM(E$10:E$32)</f>
        <v>2.6931568947443311E-2</v>
      </c>
      <c r="F125" s="17">
        <f>+F24/SUM(F$10:F$32)</f>
        <v>2.5542197579254047E-2</v>
      </c>
      <c r="G125" s="17">
        <f>+G24/SUM(G$10:G$32)</f>
        <v>2.5967844463585889E-2</v>
      </c>
      <c r="H125" s="17">
        <f>+H24/SUM(H$10:H$32)</f>
        <v>2.8847861558316833E-2</v>
      </c>
      <c r="I125" s="17">
        <f>+I24/SUM(I$10:I$32)</f>
        <v>2.8108477586067323E-2</v>
      </c>
      <c r="J125" s="17">
        <f>+J24/SUM(J$10:J$32)</f>
        <v>3.1521449479010914E-2</v>
      </c>
      <c r="K125" s="17">
        <f>+K24/SUM(K$10:K$32)</f>
        <v>3.1375489303269631E-2</v>
      </c>
      <c r="L125" s="17">
        <f>+L24/SUM(L$10:L$32)</f>
        <v>3.5627571962164435E-2</v>
      </c>
      <c r="M125" s="17">
        <f>+M24/SUM(M$10:M$32)</f>
        <v>3.124993647822177E-2</v>
      </c>
      <c r="N125" s="17">
        <f>+N24/SUM(N$10:N$32)</f>
        <v>1.9240775738656936E-2</v>
      </c>
      <c r="O125" s="17">
        <f>+O24/SUM(O$10:O$32)</f>
        <v>2.107156191155787E-2</v>
      </c>
      <c r="P125" s="17">
        <f>+P24/SUM(P$10:P$32)</f>
        <v>1.0188885194626027E-2</v>
      </c>
    </row>
    <row r="126" spans="1:16" x14ac:dyDescent="0.2">
      <c r="A126" s="11">
        <v>60</v>
      </c>
      <c r="B126" s="38" t="s">
        <v>47</v>
      </c>
      <c r="C126" s="17">
        <f>+C25/SUM(C$10:C$32)</f>
        <v>7.9604531192213918E-2</v>
      </c>
      <c r="D126" s="17">
        <f>+D25/SUM(D$10:D$32)</f>
        <v>8.0381440406762067E-2</v>
      </c>
      <c r="E126" s="17">
        <f>+E25/SUM(E$10:E$32)</f>
        <v>7.1585184187982473E-2</v>
      </c>
      <c r="F126" s="17">
        <f>+F25/SUM(F$10:F$32)</f>
        <v>7.5408392361960605E-2</v>
      </c>
      <c r="G126" s="17">
        <f>+G25/SUM(G$10:G$32)</f>
        <v>7.7965741984886983E-2</v>
      </c>
      <c r="H126" s="17">
        <f>+H25/SUM(H$10:H$32)</f>
        <v>7.7745019198720094E-2</v>
      </c>
      <c r="I126" s="17">
        <f>+I25/SUM(I$10:I$32)</f>
        <v>7.5184132113964575E-2</v>
      </c>
      <c r="J126" s="17">
        <f>+J25/SUM(J$10:J$32)</f>
        <v>7.3598912198806765E-2</v>
      </c>
      <c r="K126" s="17">
        <f>+K25/SUM(K$10:K$32)</f>
        <v>7.0213397409784953E-2</v>
      </c>
      <c r="L126" s="17">
        <f>+L25/SUM(L$10:L$32)</f>
        <v>6.6035222280653103E-2</v>
      </c>
      <c r="M126" s="17">
        <f>+M25/SUM(M$10:M$32)</f>
        <v>7.6974825250837139E-2</v>
      </c>
      <c r="N126" s="17">
        <f>+N25/SUM(N$10:N$32)</f>
        <v>7.3567199776992248E-2</v>
      </c>
      <c r="O126" s="17">
        <f>+O25/SUM(O$10:O$32)</f>
        <v>7.3046197838308999E-2</v>
      </c>
      <c r="P126" s="17">
        <f>+P25/SUM(P$10:P$32)</f>
        <v>7.4804071901847083E-2</v>
      </c>
    </row>
    <row r="127" spans="1:16" x14ac:dyDescent="0.2">
      <c r="A127" s="11">
        <v>64</v>
      </c>
      <c r="B127" s="38" t="s">
        <v>48</v>
      </c>
      <c r="C127" s="17">
        <f>+C26/SUM(C$10:C$32)</f>
        <v>1.9163839437862429E-2</v>
      </c>
      <c r="D127" s="17">
        <f>+D26/SUM(D$10:D$32)</f>
        <v>2.1687439074624434E-2</v>
      </c>
      <c r="E127" s="17">
        <f>+E26/SUM(E$10:E$32)</f>
        <v>2.5362598818536444E-2</v>
      </c>
      <c r="F127" s="17">
        <f>+F26/SUM(F$10:F$32)</f>
        <v>2.7823681480508049E-2</v>
      </c>
      <c r="G127" s="17">
        <f>+G26/SUM(G$10:G$32)</f>
        <v>2.8744243383951793E-2</v>
      </c>
      <c r="H127" s="17">
        <f>+H26/SUM(H$10:H$32)</f>
        <v>2.4958466824975857E-2</v>
      </c>
      <c r="I127" s="17">
        <f>+I26/SUM(I$10:I$32)</f>
        <v>2.9459718481148905E-2</v>
      </c>
      <c r="J127" s="17">
        <f>+J26/SUM(J$10:J$32)</f>
        <v>2.8909060610138319E-2</v>
      </c>
      <c r="K127" s="17">
        <f>+K26/SUM(K$10:K$32)</f>
        <v>2.9057413967270133E-2</v>
      </c>
      <c r="L127" s="17">
        <f>+L26/SUM(L$10:L$32)</f>
        <v>3.1222491813848705E-2</v>
      </c>
      <c r="M127" s="17">
        <f>+M26/SUM(M$10:M$32)</f>
        <v>3.1066958615308053E-2</v>
      </c>
      <c r="N127" s="17">
        <f>+N26/SUM(N$10:N$32)</f>
        <v>3.4910065051200624E-2</v>
      </c>
      <c r="O127" s="17">
        <f>+O26/SUM(O$10:O$32)</f>
        <v>3.6494154743222748E-2</v>
      </c>
      <c r="P127" s="17">
        <f>+P26/SUM(P$10:P$32)</f>
        <v>4.7745503349715966E-2</v>
      </c>
    </row>
    <row r="128" spans="1:16" x14ac:dyDescent="0.2">
      <c r="A128" s="11">
        <v>65</v>
      </c>
      <c r="B128" s="36" t="s">
        <v>49</v>
      </c>
      <c r="C128" s="17">
        <f>+C27/SUM(C$10:C$32)</f>
        <v>2.1439973120236464E-2</v>
      </c>
      <c r="D128" s="17">
        <f>+D27/SUM(D$10:D$32)</f>
        <v>1.8855335298176776E-2</v>
      </c>
      <c r="E128" s="17">
        <f>+E27/SUM(E$10:E$32)</f>
        <v>2.1893044663484733E-2</v>
      </c>
      <c r="F128" s="17">
        <f>+F27/SUM(F$10:F$32)</f>
        <v>2.1107526441071084E-2</v>
      </c>
      <c r="G128" s="17">
        <f>+G27/SUM(G$10:G$32)</f>
        <v>2.2498425619637941E-2</v>
      </c>
      <c r="H128" s="17">
        <f>+H27/SUM(H$10:H$32)</f>
        <v>2.3047208852311468E-2</v>
      </c>
      <c r="I128" s="17">
        <f>+I27/SUM(I$10:I$32)</f>
        <v>2.3809426843414482E-2</v>
      </c>
      <c r="J128" s="17">
        <f>+J27/SUM(J$10:J$32)</f>
        <v>2.651252636499735E-2</v>
      </c>
      <c r="K128" s="17">
        <f>+K27/SUM(K$10:K$32)</f>
        <v>3.0282255020087162E-2</v>
      </c>
      <c r="L128" s="17">
        <f>+L27/SUM(L$10:L$32)</f>
        <v>3.1412575424367324E-2</v>
      </c>
      <c r="M128" s="17">
        <f>+M27/SUM(M$10:M$32)</f>
        <v>3.4534042762636524E-2</v>
      </c>
      <c r="N128" s="17">
        <f>+N27/SUM(N$10:N$32)</f>
        <v>3.4658286781624623E-2</v>
      </c>
      <c r="O128" s="17">
        <f>+O27/SUM(O$10:O$32)</f>
        <v>3.6677965322883477E-2</v>
      </c>
      <c r="P128" s="17">
        <f>+P27/SUM(P$10:P$32)</f>
        <v>3.4993098454889932E-2</v>
      </c>
    </row>
    <row r="129" spans="1:16" x14ac:dyDescent="0.2">
      <c r="A129" s="11">
        <v>71</v>
      </c>
      <c r="B129" s="38" t="s">
        <v>50</v>
      </c>
      <c r="C129" s="17">
        <f>+C28/SUM(C$10:C$32)</f>
        <v>8.0908884807483719E-2</v>
      </c>
      <c r="D129" s="17">
        <f>+D28/SUM(D$10:D$32)</f>
        <v>8.0866768720831872E-2</v>
      </c>
      <c r="E129" s="17">
        <f>+E28/SUM(E$10:E$32)</f>
        <v>7.8964527197873724E-2</v>
      </c>
      <c r="F129" s="17">
        <f>+F28/SUM(F$10:F$32)</f>
        <v>8.1400463055430625E-2</v>
      </c>
      <c r="G129" s="17">
        <f>+G28/SUM(G$10:G$32)</f>
        <v>8.0941256423697927E-2</v>
      </c>
      <c r="H129" s="17">
        <f>+H28/SUM(H$10:H$32)</f>
        <v>8.0809432647727858E-2</v>
      </c>
      <c r="I129" s="17">
        <f>+I28/SUM(I$10:I$32)</f>
        <v>8.413239916752499E-2</v>
      </c>
      <c r="J129" s="17">
        <f>+J28/SUM(J$10:J$32)</f>
        <v>8.2909327620654366E-2</v>
      </c>
      <c r="K129" s="17">
        <f>+K28/SUM(K$10:K$32)</f>
        <v>8.3590101664542796E-2</v>
      </c>
      <c r="L129" s="17">
        <f>+L28/SUM(L$10:L$32)</f>
        <v>8.8302724657653597E-2</v>
      </c>
      <c r="M129" s="17">
        <f>+M28/SUM(M$10:M$32)</f>
        <v>8.7118824381015328E-2</v>
      </c>
      <c r="N129" s="17">
        <f>+N28/SUM(N$10:N$32)</f>
        <v>8.6024468064990686E-2</v>
      </c>
      <c r="O129" s="17">
        <f>+O28/SUM(O$10:O$32)</f>
        <v>8.386554781430261E-2</v>
      </c>
      <c r="P129" s="17">
        <f>+P28/SUM(P$10:P$32)</f>
        <v>8.4396020924038792E-2</v>
      </c>
    </row>
    <row r="130" spans="1:16" x14ac:dyDescent="0.2">
      <c r="A130" s="11">
        <v>75</v>
      </c>
      <c r="B130" s="36" t="s">
        <v>51</v>
      </c>
      <c r="C130" s="17">
        <f>+C29/SUM(C$10:C$32)</f>
        <v>7.9790905657945208E-2</v>
      </c>
      <c r="D130" s="17">
        <f>+D29/SUM(D$10:D$32)</f>
        <v>8.3000591885981884E-2</v>
      </c>
      <c r="E130" s="17">
        <f>+E29/SUM(E$10:E$32)</f>
        <v>8.2471260402998625E-2</v>
      </c>
      <c r="F130" s="17">
        <f>+F29/SUM(F$10:F$32)</f>
        <v>8.0056717813270672E-2</v>
      </c>
      <c r="G130" s="17">
        <f>+G29/SUM(G$10:G$32)</f>
        <v>7.670219153578417E-2</v>
      </c>
      <c r="H130" s="17">
        <f>+H29/SUM(H$10:H$32)</f>
        <v>7.291311549024812E-2</v>
      </c>
      <c r="I130" s="17">
        <f>+I29/SUM(I$10:I$32)</f>
        <v>7.0231928716328149E-2</v>
      </c>
      <c r="J130" s="17">
        <f>+J29/SUM(J$10:J$32)</f>
        <v>6.879972618006483E-2</v>
      </c>
      <c r="K130" s="17">
        <f>+K29/SUM(K$10:K$32)</f>
        <v>6.6130758562162315E-2</v>
      </c>
      <c r="L130" s="17">
        <f>+L29/SUM(L$10:L$32)</f>
        <v>6.3045631552256731E-2</v>
      </c>
      <c r="M130" s="17">
        <f>+M29/SUM(M$10:M$32)</f>
        <v>6.1825438886107691E-2</v>
      </c>
      <c r="N130" s="17">
        <f>+N29/SUM(N$10:N$32)</f>
        <v>5.9786641436091824E-2</v>
      </c>
      <c r="O130" s="17">
        <f>+O29/SUM(O$10:O$32)</f>
        <v>5.7097241537611129E-2</v>
      </c>
      <c r="P130" s="17">
        <f>+P29/SUM(P$10:P$32)</f>
        <v>6.067558333050186E-2</v>
      </c>
    </row>
    <row r="131" spans="1:16" x14ac:dyDescent="0.2">
      <c r="A131" s="11">
        <v>80</v>
      </c>
      <c r="B131" s="38" t="s">
        <v>52</v>
      </c>
      <c r="C131" s="17">
        <f>+C30/SUM(C$10:C$32)</f>
        <v>3.3551860469772876E-2</v>
      </c>
      <c r="D131" s="17">
        <f>+D30/SUM(D$10:D$32)</f>
        <v>2.7716627914446065E-2</v>
      </c>
      <c r="E131" s="17">
        <f>+E30/SUM(E$10:E$32)</f>
        <v>2.6942168746806525E-2</v>
      </c>
      <c r="F131" s="17">
        <f>+F30/SUM(F$10:F$32)</f>
        <v>2.6765766896535169E-2</v>
      </c>
      <c r="G131" s="17">
        <f>+G30/SUM(G$10:G$32)</f>
        <v>2.300291195442639E-2</v>
      </c>
      <c r="H131" s="17">
        <f>+H30/SUM(H$10:H$32)</f>
        <v>2.4372427135450233E-2</v>
      </c>
      <c r="I131" s="17">
        <f>+I30/SUM(I$10:I$32)</f>
        <v>2.1861448513455107E-2</v>
      </c>
      <c r="J131" s="17">
        <f>+J30/SUM(J$10:J$32)</f>
        <v>2.0088848314352637E-2</v>
      </c>
      <c r="K131" s="17">
        <f>+K30/SUM(K$10:K$32)</f>
        <v>1.9417268533385983E-2</v>
      </c>
      <c r="L131" s="17">
        <f>+L30/SUM(L$10:L$32)</f>
        <v>1.7680456607928548E-2</v>
      </c>
      <c r="M131" s="17">
        <f>+M30/SUM(M$10:M$32)</f>
        <v>1.8712548816348911E-2</v>
      </c>
      <c r="N131" s="17">
        <f>+N30/SUM(N$10:N$32)</f>
        <v>2.1550747122244474E-2</v>
      </c>
      <c r="O131" s="17">
        <f>+O30/SUM(O$10:O$32)</f>
        <v>2.0774575379716036E-2</v>
      </c>
      <c r="P131" s="17">
        <f>+P30/SUM(P$10:P$32)</f>
        <v>1.9840120132291559E-2</v>
      </c>
    </row>
    <row r="132" spans="1:16" x14ac:dyDescent="0.2">
      <c r="A132" s="11">
        <v>85</v>
      </c>
      <c r="B132" s="38" t="s">
        <v>53</v>
      </c>
      <c r="C132" s="17">
        <f>+C31/SUM(C$10:C$32)</f>
        <v>1.629679109186748E-2</v>
      </c>
      <c r="D132" s="17">
        <f>+D31/SUM(D$10:D$32)</f>
        <v>1.5350089606854734E-2</v>
      </c>
      <c r="E132" s="17">
        <f>+E31/SUM(E$10:E$32)</f>
        <v>1.5121739852755039E-2</v>
      </c>
      <c r="F132" s="17">
        <f>+F31/SUM(F$10:F$32)</f>
        <v>1.4769339580935964E-2</v>
      </c>
      <c r="G132" s="17">
        <f>+G31/SUM(G$10:G$32)</f>
        <v>1.4771659235425373E-2</v>
      </c>
      <c r="H132" s="17">
        <f>+H31/SUM(H$10:H$32)</f>
        <v>1.419514384126782E-2</v>
      </c>
      <c r="I132" s="17">
        <f>+I31/SUM(I$10:I$32)</f>
        <v>1.3942025255168855E-2</v>
      </c>
      <c r="J132" s="17">
        <f>+J31/SUM(J$10:J$32)</f>
        <v>1.3484373855682217E-2</v>
      </c>
      <c r="K132" s="17">
        <f>+K31/SUM(K$10:K$32)</f>
        <v>1.3079056947294219E-2</v>
      </c>
      <c r="L132" s="17">
        <f>+L31/SUM(L$10:L$32)</f>
        <v>1.2969195195541334E-2</v>
      </c>
      <c r="M132" s="17">
        <f>+M31/SUM(M$10:M$32)</f>
        <v>1.312628644452145E-2</v>
      </c>
      <c r="N132" s="17">
        <f>+N31/SUM(N$10:N$32)</f>
        <v>1.2833372990753041E-2</v>
      </c>
      <c r="O132" s="17">
        <f>+O31/SUM(O$10:O$32)</f>
        <v>1.2460813818417462E-2</v>
      </c>
      <c r="P132" s="17">
        <f>+P31/SUM(P$10:P$32)</f>
        <v>1.5725713067533578E-2</v>
      </c>
    </row>
    <row r="133" spans="1:16" x14ac:dyDescent="0.2">
      <c r="A133" s="11">
        <v>91</v>
      </c>
      <c r="B133" s="38" t="s">
        <v>54</v>
      </c>
      <c r="C133" s="17">
        <f>+C32/SUM(C$10:C$32)</f>
        <v>1.5841179983909111E-2</v>
      </c>
      <c r="D133" s="17">
        <f>+D32/SUM(D$10:D$32)</f>
        <v>1.4651135015735504E-2</v>
      </c>
      <c r="E133" s="17">
        <f>+E32/SUM(E$10:E$32)</f>
        <v>1.5340477400378553E-2</v>
      </c>
      <c r="F133" s="17">
        <f>+F32/SUM(F$10:F$32)</f>
        <v>1.4220352721614399E-2</v>
      </c>
      <c r="G133" s="17">
        <f>+G32/SUM(G$10:G$32)</f>
        <v>1.3710850692661048E-2</v>
      </c>
      <c r="H133" s="17">
        <f>+H32/SUM(H$10:H$32)</f>
        <v>1.3617883016922908E-2</v>
      </c>
      <c r="I133" s="17">
        <f>+I32/SUM(I$10:I$32)</f>
        <v>1.4454173455693137E-2</v>
      </c>
      <c r="J133" s="17">
        <f>+J32/SUM(J$10:J$32)</f>
        <v>1.4439554016489968E-2</v>
      </c>
      <c r="K133" s="17">
        <f>+K32/SUM(K$10:K$32)</f>
        <v>1.401960560220231E-2</v>
      </c>
      <c r="L133" s="17">
        <f>+L32/SUM(L$10:L$32)</f>
        <v>1.3908437520483288E-2</v>
      </c>
      <c r="M133" s="17">
        <f>+M32/SUM(M$10:M$32)</f>
        <v>1.3540699340384318E-2</v>
      </c>
      <c r="N133" s="17">
        <f>+N32/SUM(N$10:N$32)</f>
        <v>1.657329666436291E-2</v>
      </c>
      <c r="O133" s="17">
        <f>+O32/SUM(O$10:O$32)</f>
        <v>1.3520244941198538E-2</v>
      </c>
      <c r="P133" s="17">
        <f>+P32/SUM(P$10:P$32)</f>
        <v>1.3416597800861669E-2</v>
      </c>
    </row>
    <row r="134" spans="1:16" ht="16" thickBot="1" x14ac:dyDescent="0.25">
      <c r="A134" s="8"/>
      <c r="B134" s="39" t="s">
        <v>59</v>
      </c>
      <c r="C134" s="32">
        <f>+SUM(C111:C133)</f>
        <v>0.99999999999999978</v>
      </c>
      <c r="D134" s="32">
        <f t="shared" ref="D134:L134" si="2">+SUM(D111:D133)</f>
        <v>0.99999999999999978</v>
      </c>
      <c r="E134" s="32">
        <f t="shared" si="2"/>
        <v>0.99999999999999989</v>
      </c>
      <c r="F134" s="32">
        <f t="shared" si="2"/>
        <v>0.99999999999999967</v>
      </c>
      <c r="G134" s="32">
        <f t="shared" si="2"/>
        <v>1</v>
      </c>
      <c r="H134" s="32">
        <f t="shared" si="2"/>
        <v>1.0000000000000002</v>
      </c>
      <c r="I134" s="32">
        <f t="shared" si="2"/>
        <v>1.0000000000000002</v>
      </c>
      <c r="J134" s="32">
        <f t="shared" si="2"/>
        <v>1</v>
      </c>
      <c r="K134" s="32">
        <f t="shared" si="2"/>
        <v>0.99999999999999978</v>
      </c>
      <c r="L134" s="32">
        <f t="shared" si="2"/>
        <v>0.99999999999999989</v>
      </c>
      <c r="M134" s="32">
        <f t="shared" ref="M134:P134" si="3">+SUM(M111:M133)</f>
        <v>1</v>
      </c>
      <c r="N134" s="32">
        <f t="shared" si="3"/>
        <v>0.99999999999999978</v>
      </c>
      <c r="O134" s="32">
        <f t="shared" si="3"/>
        <v>1.0000000000000002</v>
      </c>
      <c r="P134" s="32">
        <f t="shared" si="3"/>
        <v>1</v>
      </c>
    </row>
    <row r="135" spans="1:16" ht="16" thickTop="1" x14ac:dyDescent="0.2"/>
    <row r="136" spans="1:16" x14ac:dyDescent="0.2">
      <c r="B136" s="3" t="s">
        <v>21</v>
      </c>
    </row>
    <row r="137" spans="1:16" x14ac:dyDescent="0.2">
      <c r="B137" s="3" t="s">
        <v>22</v>
      </c>
    </row>
    <row r="139" spans="1:16" x14ac:dyDescent="0.2">
      <c r="B139" s="2" t="s">
        <v>60</v>
      </c>
    </row>
    <row r="141" spans="1:16" x14ac:dyDescent="0.2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spans="1:16" ht="16" thickBot="1" x14ac:dyDescent="0.25">
      <c r="C142" s="10">
        <v>2007</v>
      </c>
      <c r="D142" s="10">
        <v>2008</v>
      </c>
      <c r="E142" s="10">
        <v>2009</v>
      </c>
      <c r="F142" s="10">
        <v>2010</v>
      </c>
      <c r="G142" s="10">
        <v>2011</v>
      </c>
      <c r="H142" s="10">
        <v>2012</v>
      </c>
      <c r="I142" s="10">
        <v>2013</v>
      </c>
      <c r="J142" s="10" t="s">
        <v>24</v>
      </c>
      <c r="K142" s="10" t="s">
        <v>25</v>
      </c>
      <c r="L142" s="10" t="s">
        <v>26</v>
      </c>
      <c r="M142" s="10">
        <v>2017</v>
      </c>
      <c r="N142" s="10">
        <v>2018</v>
      </c>
      <c r="O142" s="10">
        <v>2019</v>
      </c>
      <c r="P142" s="10">
        <v>2020</v>
      </c>
    </row>
    <row r="143" spans="1:16" ht="16" thickTop="1" x14ac:dyDescent="0.2">
      <c r="A143" s="11">
        <v>1</v>
      </c>
      <c r="B143" s="33" t="s">
        <v>32</v>
      </c>
      <c r="C143" s="17"/>
      <c r="D143" s="17">
        <f>(D10-C10)/(SUM(D$10:D$32)-SUM(C$10:C$32))</f>
        <v>9.3962601007982566E-2</v>
      </c>
      <c r="E143" s="17">
        <f>(E10-D10)/(SUM(E$10:E$32)-SUM(D$10:D$32))</f>
        <v>-0.47494511047542248</v>
      </c>
      <c r="F143" s="17">
        <f>(F10-E10)/(SUM(F$10:F$32)-SUM(E$10:E$32))</f>
        <v>0.2835567692381516</v>
      </c>
      <c r="G143" s="17">
        <f>(G10-F10)/(SUM(G$10:G$32)-SUM(F$10:F$32))</f>
        <v>0.22001040841755456</v>
      </c>
      <c r="H143" s="17">
        <f>(H10-G10)/(SUM(H$10:H$32)-SUM(G$10:G$32))</f>
        <v>0.22453059447721654</v>
      </c>
      <c r="I143" s="17">
        <f>(I10-H10)/(SUM(I$10:I$32)-SUM(H$10:H$32))</f>
        <v>-0.85825600589773454</v>
      </c>
      <c r="J143" s="17">
        <f>(J10-I10)/(SUM(J$10:J$32)-SUM(I$10:I$32))</f>
        <v>4.574018811087896E-2</v>
      </c>
      <c r="K143" s="17">
        <f>(K10-J10)/(SUM(K$10:K$32)-SUM(J$10:J$32))</f>
        <v>-0.26144141599742282</v>
      </c>
      <c r="L143" s="17">
        <f>(L10-K10)/(SUM(L$10:L$32)-SUM(K$10:K$32))</f>
        <v>4.3701421477075793E-2</v>
      </c>
      <c r="M143" s="17">
        <f>(M10-L10)/(SUM(M$10:M$32)-SUM(L$10:L$32))</f>
        <v>2.9816824765147715E-2</v>
      </c>
      <c r="N143" s="17">
        <f>(N10-M10)/(SUM(N$10:N$32)-SUM(M$10:M$32))</f>
        <v>0.58932155969967737</v>
      </c>
      <c r="O143" s="17">
        <f>(O10-N10)/(SUM(O$10:O$32)-SUM(N$10:N$32))</f>
        <v>0.23764128789223868</v>
      </c>
      <c r="P143" s="17">
        <f>(P10-O10)/(SUM(P$10:P$32)-SUM(O$10:O$32))</f>
        <v>-1.291667434272971E-2</v>
      </c>
    </row>
    <row r="144" spans="1:16" x14ac:dyDescent="0.2">
      <c r="A144" s="11">
        <v>3</v>
      </c>
      <c r="B144" s="36" t="s">
        <v>33</v>
      </c>
      <c r="C144" s="17"/>
      <c r="D144" s="17">
        <f>(D11-C11)/(SUM(D$10:D$32)-SUM(C$10:C$32))</f>
        <v>1.5112174090760334E-2</v>
      </c>
      <c r="E144" s="17">
        <f>(E11-D11)/(SUM(E$10:E$32)-SUM(D$10:D$32))</f>
        <v>-1.3113132509244117E-2</v>
      </c>
      <c r="F144" s="17">
        <f>(F11-E11)/(SUM(F$10:F$32)-SUM(E$10:E$32))</f>
        <v>3.6553857650647394</v>
      </c>
      <c r="G144" s="17">
        <f>(G11-F11)/(SUM(G$10:G$32)-SUM(F$10:F$32))</f>
        <v>0.27350784748861678</v>
      </c>
      <c r="H144" s="17">
        <f>(H11-G11)/(SUM(H$10:H$32)-SUM(G$10:G$32))</f>
        <v>2.8410420837940743E-2</v>
      </c>
      <c r="I144" s="17">
        <f>(I11-H11)/(SUM(I$10:I$32)-SUM(H$10:H$32))</f>
        <v>5.6282961079274628E-2</v>
      </c>
      <c r="J144" s="17">
        <f>(J11-I11)/(SUM(J$10:J$32)-SUM(I$10:I$32))</f>
        <v>7.0277623591810487E-2</v>
      </c>
      <c r="K144" s="17">
        <f>(K11-J11)/(SUM(K$10:K$32)-SUM(J$10:J$32))</f>
        <v>4.8805588696878011E-2</v>
      </c>
      <c r="L144" s="17">
        <f>(L11-K11)/(SUM(L$10:L$32)-SUM(K$10:K$32))</f>
        <v>4.8596380148424538E-2</v>
      </c>
      <c r="M144" s="17">
        <f>(M11-L11)/(SUM(M$10:M$32)-SUM(L$10:L$32))</f>
        <v>4.2093863606471438E-2</v>
      </c>
      <c r="N144" s="17">
        <f>(N11-M11)/(SUM(N$10:N$32)-SUM(M$10:M$32))</f>
        <v>-0.47864996394791282</v>
      </c>
      <c r="O144" s="17">
        <f>(O11-N11)/(SUM(O$10:O$32)-SUM(N$10:N$32))</f>
        <v>2.9899389682728972E-2</v>
      </c>
      <c r="P144" s="17">
        <f>(P11-O11)/(SUM(P$10:P$32)-SUM(O$10:O$32))</f>
        <v>1.0520451998770832E-5</v>
      </c>
    </row>
    <row r="145" spans="1:16" x14ac:dyDescent="0.2">
      <c r="A145" s="11">
        <v>2</v>
      </c>
      <c r="B145" s="36" t="s">
        <v>34</v>
      </c>
      <c r="C145" s="17"/>
      <c r="D145" s="17">
        <f>(D12-C12)/(SUM(D$10:D$32)-SUM(C$10:C$32))</f>
        <v>1.80224683614063E-3</v>
      </c>
      <c r="E145" s="17">
        <f>(E12-D12)/(SUM(E$10:E$32)-SUM(D$10:D$32))</f>
        <v>-0.12826704007133863</v>
      </c>
      <c r="F145" s="17">
        <f>(F12-E12)/(SUM(F$10:F$32)-SUM(E$10:E$32))</f>
        <v>-7.6376786284598153E-2</v>
      </c>
      <c r="G145" s="17">
        <f>(G12-F12)/(SUM(G$10:G$32)-SUM(F$10:F$32))</f>
        <v>-3.7793439981389315E-2</v>
      </c>
      <c r="H145" s="17">
        <f>(H12-G12)/(SUM(H$10:H$32)-SUM(G$10:G$32))</f>
        <v>-5.6101921334440821E-2</v>
      </c>
      <c r="I145" s="17">
        <f>(I12-H12)/(SUM(I$10:I$32)-SUM(H$10:H$32))</f>
        <v>4.0532344591134445E-2</v>
      </c>
      <c r="J145" s="17">
        <f>(J12-I12)/(SUM(J$10:J$32)-SUM(I$10:I$32))</f>
        <v>2.3721773908554601E-2</v>
      </c>
      <c r="K145" s="17">
        <f>(K12-J12)/(SUM(K$10:K$32)-SUM(J$10:J$32))</f>
        <v>6.0649835103207617E-3</v>
      </c>
      <c r="L145" s="17">
        <f>(L12-K12)/(SUM(L$10:L$32)-SUM(K$10:K$32))</f>
        <v>3.270558906608257E-3</v>
      </c>
      <c r="M145" s="17">
        <f>(M12-L12)/(SUM(M$10:M$32)-SUM(L$10:L$32))</f>
        <v>7.8719790261442355E-3</v>
      </c>
      <c r="N145" s="17">
        <f>(N12-M12)/(SUM(N$10:N$32)-SUM(M$10:M$32))</f>
        <v>-1.2555837741732252E-2</v>
      </c>
      <c r="O145" s="17">
        <f>(O12-N12)/(SUM(O$10:O$32)-SUM(N$10:N$32))</f>
        <v>2.1746121968006299E-3</v>
      </c>
      <c r="P145" s="17">
        <f>(P12-O12)/(SUM(P$10:P$32)-SUM(O$10:O$32))</f>
        <v>-3.6195588054513742E-3</v>
      </c>
    </row>
    <row r="146" spans="1:16" x14ac:dyDescent="0.2">
      <c r="A146" s="11">
        <v>10</v>
      </c>
      <c r="B146" s="36" t="s">
        <v>35</v>
      </c>
      <c r="C146" s="17"/>
      <c r="D146" s="17">
        <f>(D13-C13)/(SUM(D$10:D$32)-SUM(C$10:C$32))</f>
        <v>2.7142643908595707E-2</v>
      </c>
      <c r="E146" s="17">
        <f>(E13-D13)/(SUM(E$10:E$32)-SUM(D$10:D$32))</f>
        <v>-5.6331465795441474E-2</v>
      </c>
      <c r="F146" s="17">
        <f>(F13-E13)/(SUM(F$10:F$32)-SUM(E$10:E$32))</f>
        <v>-1.6010820555523535</v>
      </c>
      <c r="G146" s="17">
        <f>(G13-F13)/(SUM(G$10:G$32)-SUM(F$10:F$32))</f>
        <v>2.5120293170864512E-2</v>
      </c>
      <c r="H146" s="17">
        <f>(H13-G13)/(SUM(H$10:H$32)-SUM(G$10:G$32))</f>
        <v>0.24064366809656043</v>
      </c>
      <c r="I146" s="17">
        <f>(I13-H13)/(SUM(I$10:I$32)-SUM(H$10:H$32))</f>
        <v>1.6892455650628491</v>
      </c>
      <c r="J146" s="17">
        <f>(J13-I13)/(SUM(J$10:J$32)-SUM(I$10:I$32))</f>
        <v>0.24596332079258543</v>
      </c>
      <c r="K146" s="17">
        <f>(K13-J13)/(SUM(K$10:K$32)-SUM(J$10:J$32))</f>
        <v>0.35537789222017296</v>
      </c>
      <c r="L146" s="17">
        <f>(L13-K13)/(SUM(L$10:L$32)-SUM(K$10:K$32))</f>
        <v>5.6184508107452132E-2</v>
      </c>
      <c r="M146" s="17">
        <f>(M13-L13)/(SUM(M$10:M$32)-SUM(L$10:L$32))</f>
        <v>0.1614947898051918</v>
      </c>
      <c r="N146" s="17">
        <f>(N13-M13)/(SUM(N$10:N$32)-SUM(M$10:M$32))</f>
        <v>-0.15169629964751671</v>
      </c>
      <c r="O146" s="17">
        <f>(O13-N13)/(SUM(O$10:O$32)-SUM(N$10:N$32))</f>
        <v>0.12336854806555721</v>
      </c>
      <c r="P146" s="17">
        <f>(P13-O13)/(SUM(P$10:P$32)-SUM(O$10:O$32))</f>
        <v>0.45553395076030356</v>
      </c>
    </row>
    <row r="147" spans="1:16" x14ac:dyDescent="0.2">
      <c r="A147" s="11">
        <v>15</v>
      </c>
      <c r="B147" s="36" t="s">
        <v>36</v>
      </c>
      <c r="C147" s="17"/>
      <c r="D147" s="17">
        <f>(D14-C14)/(SUM(D$10:D$32)-SUM(C$10:C$32))</f>
        <v>3.5806450184208749E-2</v>
      </c>
      <c r="E147" s="17">
        <f>(E14-D14)/(SUM(E$10:E$32)-SUM(D$10:D$32))</f>
        <v>2.779921800615695E-2</v>
      </c>
      <c r="F147" s="17">
        <f>(F14-E14)/(SUM(F$10:F$32)-SUM(E$10:E$32))</f>
        <v>-0.27195149100322141</v>
      </c>
      <c r="G147" s="17">
        <f>(G14-F14)/(SUM(G$10:G$32)-SUM(F$10:F$32))</f>
        <v>-4.9229228311203625E-2</v>
      </c>
      <c r="H147" s="17">
        <f>(H14-G14)/(SUM(H$10:H$32)-SUM(G$10:G$32))</f>
        <v>3.7019121368603677E-2</v>
      </c>
      <c r="I147" s="17">
        <f>(I14-H14)/(SUM(I$10:I$32)-SUM(H$10:H$32))</f>
        <v>-5.5144902293262139E-2</v>
      </c>
      <c r="J147" s="17">
        <f>(J14-I14)/(SUM(J$10:J$32)-SUM(I$10:I$32))</f>
        <v>3.5675563362066696E-2</v>
      </c>
      <c r="K147" s="17">
        <f>(K14-J14)/(SUM(K$10:K$32)-SUM(J$10:J$32))</f>
        <v>4.5931683118689476E-2</v>
      </c>
      <c r="L147" s="17">
        <f>(L14-K14)/(SUM(L$10:L$32)-SUM(K$10:K$32))</f>
        <v>4.9465472094163236E-2</v>
      </c>
      <c r="M147" s="17">
        <f>(M14-L14)/(SUM(M$10:M$32)-SUM(L$10:L$32))</f>
        <v>3.5472357936437049E-2</v>
      </c>
      <c r="N147" s="17">
        <f>(N14-M14)/(SUM(N$10:N$32)-SUM(M$10:M$32))</f>
        <v>0.10007246885133803</v>
      </c>
      <c r="O147" s="17">
        <f>(O14-N14)/(SUM(O$10:O$32)-SUM(N$10:N$32))</f>
        <v>3.1522440241905973E-2</v>
      </c>
      <c r="P147" s="17">
        <f>(P14-O14)/(SUM(P$10:P$32)-SUM(O$10:O$32))</f>
        <v>6.4437353468448408E-2</v>
      </c>
    </row>
    <row r="148" spans="1:16" x14ac:dyDescent="0.2">
      <c r="A148" s="11">
        <v>17</v>
      </c>
      <c r="B148" s="37" t="s">
        <v>37</v>
      </c>
      <c r="C148" s="17"/>
      <c r="D148" s="17">
        <f>(D15-C15)/(SUM(D$10:D$32)-SUM(C$10:C$32))</f>
        <v>1.3591088796092588E-3</v>
      </c>
      <c r="E148" s="17">
        <f>(E15-D15)/(SUM(E$10:E$32)-SUM(D$10:D$32))</f>
        <v>8.7546097838462886E-2</v>
      </c>
      <c r="F148" s="17">
        <f>(F15-E15)/(SUM(F$10:F$32)-SUM(E$10:E$32))</f>
        <v>0.30695198774634364</v>
      </c>
      <c r="G148" s="17">
        <f>(G15-F15)/(SUM(G$10:G$32)-SUM(F$10:F$32))</f>
        <v>-3.7857925257566635E-3</v>
      </c>
      <c r="H148" s="17">
        <f>(H15-G15)/(SUM(H$10:H$32)-SUM(G$10:G$32))</f>
        <v>7.4692146796773422E-3</v>
      </c>
      <c r="I148" s="17">
        <f>(I15-H15)/(SUM(I$10:I$32)-SUM(H$10:H$32))</f>
        <v>1.4416808997679565E-2</v>
      </c>
      <c r="J148" s="17">
        <f>(J15-I15)/(SUM(J$10:J$32)-SUM(I$10:I$32))</f>
        <v>5.37875413050654E-3</v>
      </c>
      <c r="K148" s="17">
        <f>(K15-J15)/(SUM(K$10:K$32)-SUM(J$10:J$32))</f>
        <v>-2.5183757389605384E-3</v>
      </c>
      <c r="L148" s="17">
        <f>(L15-K15)/(SUM(L$10:L$32)-SUM(K$10:K$32))</f>
        <v>1.6904391686290252E-2</v>
      </c>
      <c r="M148" s="17">
        <f>(M15-L15)/(SUM(M$10:M$32)-SUM(L$10:L$32))</f>
        <v>1.9497836978338019E-2</v>
      </c>
      <c r="N148" s="17">
        <f>(N15-M15)/(SUM(N$10:N$32)-SUM(M$10:M$32))</f>
        <v>3.3790277418808801E-2</v>
      </c>
      <c r="O148" s="17">
        <f>(O15-N15)/(SUM(O$10:O$32)-SUM(N$10:N$32))</f>
        <v>1.3917527015199768E-2</v>
      </c>
      <c r="P148" s="17">
        <f>(P15-O15)/(SUM(P$10:P$32)-SUM(O$10:O$32))</f>
        <v>1.7322294335749028E-2</v>
      </c>
    </row>
    <row r="149" spans="1:16" x14ac:dyDescent="0.2">
      <c r="A149" s="11">
        <v>20</v>
      </c>
      <c r="B149" s="38" t="s">
        <v>38</v>
      </c>
      <c r="C149" s="17"/>
      <c r="D149" s="17">
        <f>(D16-C16)/(SUM(D$10:D$32)-SUM(C$10:C$32))</f>
        <v>-9.4831864154690283E-3</v>
      </c>
      <c r="E149" s="17">
        <f>(E16-D16)/(SUM(E$10:E$32)-SUM(D$10:D$32))</f>
        <v>-1.280736675648477E-2</v>
      </c>
      <c r="F149" s="17">
        <f>(F16-E16)/(SUM(F$10:F$32)-SUM(E$10:E$32))</f>
        <v>-0.5206165317214243</v>
      </c>
      <c r="G149" s="17">
        <f>(G16-F16)/(SUM(G$10:G$32)-SUM(F$10:F$32))</f>
        <v>-3.6928346241296144E-2</v>
      </c>
      <c r="H149" s="17">
        <f>(H16-G16)/(SUM(H$10:H$32)-SUM(G$10:G$32))</f>
        <v>2.6225907729656344E-3</v>
      </c>
      <c r="I149" s="17">
        <f>(I16-H16)/(SUM(I$10:I$32)-SUM(H$10:H$32))</f>
        <v>1.5019882266912594E-2</v>
      </c>
      <c r="J149" s="17">
        <f>(J16-I16)/(SUM(J$10:J$32)-SUM(I$10:I$32))</f>
        <v>6.6646976696173917E-3</v>
      </c>
      <c r="K149" s="17">
        <f>(K16-J16)/(SUM(K$10:K$32)-SUM(J$10:J$32))</f>
        <v>2.202975811838746E-2</v>
      </c>
      <c r="L149" s="17">
        <f>(L16-K16)/(SUM(L$10:L$32)-SUM(K$10:K$32))</f>
        <v>2.025327218157387E-2</v>
      </c>
      <c r="M149" s="17">
        <f>(M16-L16)/(SUM(M$10:M$32)-SUM(L$10:L$32))</f>
        <v>-5.1963009355789928E-3</v>
      </c>
      <c r="N149" s="17">
        <f>(N16-M16)/(SUM(N$10:N$32)-SUM(M$10:M$32))</f>
        <v>3.2795870118830256E-2</v>
      </c>
      <c r="O149" s="17">
        <f>(O16-N16)/(SUM(O$10:O$32)-SUM(N$10:N$32))</f>
        <v>5.010953935381395E-3</v>
      </c>
      <c r="P149" s="17">
        <f>(P16-O16)/(SUM(P$10:P$32)-SUM(O$10:O$32))</f>
        <v>1.401916777459063E-2</v>
      </c>
    </row>
    <row r="150" spans="1:16" x14ac:dyDescent="0.2">
      <c r="A150" s="11">
        <v>26</v>
      </c>
      <c r="B150" s="36" t="s">
        <v>39</v>
      </c>
      <c r="C150" s="17"/>
      <c r="D150" s="17">
        <f>(D17-C17)/(SUM(D$10:D$32)-SUM(C$10:C$32))</f>
        <v>7.4002564511731726E-3</v>
      </c>
      <c r="E150" s="17">
        <f>(E17-D17)/(SUM(E$10:E$32)-SUM(D$10:D$32))</f>
        <v>1.0378156629273754E-2</v>
      </c>
      <c r="F150" s="17">
        <f>(F17-E17)/(SUM(F$10:F$32)-SUM(E$10:E$32))</f>
        <v>-6.4114695066212438E-2</v>
      </c>
      <c r="G150" s="17">
        <f>(G17-F17)/(SUM(G$10:G$32)-SUM(F$10:F$32))</f>
        <v>1.1948108582461507E-2</v>
      </c>
      <c r="H150" s="17">
        <f>(H17-G17)/(SUM(H$10:H$32)-SUM(G$10:G$32))</f>
        <v>3.3744667745636376E-3</v>
      </c>
      <c r="I150" s="17">
        <f>(I17-H17)/(SUM(I$10:I$32)-SUM(H$10:H$32))</f>
        <v>-1.1890784923778942E-2</v>
      </c>
      <c r="J150" s="17">
        <f>(J17-I17)/(SUM(J$10:J$32)-SUM(I$10:I$32))</f>
        <v>3.8909551704182275E-3</v>
      </c>
      <c r="K150" s="17">
        <f>(K17-J17)/(SUM(K$10:K$32)-SUM(J$10:J$32))</f>
        <v>4.347956662706794E-3</v>
      </c>
      <c r="L150" s="17">
        <f>(L17-K17)/(SUM(L$10:L$32)-SUM(K$10:K$32))</f>
        <v>5.1955712485500776E-3</v>
      </c>
      <c r="M150" s="17">
        <f>(M17-L17)/(SUM(M$10:M$32)-SUM(L$10:L$32))</f>
        <v>1.2657784874877219E-2</v>
      </c>
      <c r="N150" s="17">
        <f>(N17-M17)/(SUM(N$10:N$32)-SUM(M$10:M$32))</f>
        <v>3.8827683649442314E-2</v>
      </c>
      <c r="O150" s="17">
        <f>(O17-N17)/(SUM(O$10:O$32)-SUM(N$10:N$32))</f>
        <v>4.7982653756257262E-3</v>
      </c>
      <c r="P150" s="17">
        <f>(P17-O17)/(SUM(P$10:P$32)-SUM(O$10:O$32))</f>
        <v>9.3836332788934176E-3</v>
      </c>
    </row>
    <row r="151" spans="1:16" x14ac:dyDescent="0.2">
      <c r="A151" s="11">
        <v>28</v>
      </c>
      <c r="B151" s="38" t="s">
        <v>40</v>
      </c>
      <c r="C151" s="17"/>
      <c r="D151" s="17">
        <f>(D18-C18)/(SUM(D$10:D$32)-SUM(C$10:C$32))</f>
        <v>6.6422091178967621E-2</v>
      </c>
      <c r="E151" s="17">
        <f>(E18-D18)/(SUM(E$10:E$32)-SUM(D$10:D$32))</f>
        <v>0.11444843242299493</v>
      </c>
      <c r="F151" s="17">
        <f>(F18-E18)/(SUM(F$10:F$32)-SUM(E$10:E$32))</f>
        <v>0.98955609213526907</v>
      </c>
      <c r="G151" s="17">
        <f>(G18-F18)/(SUM(G$10:G$32)-SUM(F$10:F$32))</f>
        <v>0.11194454651400416</v>
      </c>
      <c r="H151" s="17">
        <f>(H18-G18)/(SUM(H$10:H$32)-SUM(G$10:G$32))</f>
        <v>5.6948951172244994E-3</v>
      </c>
      <c r="I151" s="17">
        <f>(I18-H18)/(SUM(I$10:I$32)-SUM(H$10:H$32))</f>
        <v>-5.9279187941706162E-2</v>
      </c>
      <c r="J151" s="17">
        <f>(J18-I18)/(SUM(J$10:J$32)-SUM(I$10:I$32))</f>
        <v>8.3860331916118108E-3</v>
      </c>
      <c r="K151" s="17">
        <f>(K18-J18)/(SUM(K$10:K$32)-SUM(J$10:J$32))</f>
        <v>3.1826280299499778E-2</v>
      </c>
      <c r="L151" s="17">
        <f>(L18-K18)/(SUM(L$10:L$32)-SUM(K$10:K$32))</f>
        <v>1.576009231676774E-2</v>
      </c>
      <c r="M151" s="17">
        <f>(M18-L18)/(SUM(M$10:M$32)-SUM(L$10:L$32))</f>
        <v>1.4577754548900328E-2</v>
      </c>
      <c r="N151" s="17">
        <f>(N18-M18)/(SUM(N$10:N$32)-SUM(M$10:M$32))</f>
        <v>7.8909180858164632E-2</v>
      </c>
      <c r="O151" s="17">
        <f>(O18-N18)/(SUM(O$10:O$32)-SUM(N$10:N$32))</f>
        <v>1.3975635608716759E-2</v>
      </c>
      <c r="P151" s="17">
        <f>(P18-O18)/(SUM(P$10:P$32)-SUM(O$10:O$32))</f>
        <v>-1.773143573754924E-4</v>
      </c>
    </row>
    <row r="152" spans="1:16" x14ac:dyDescent="0.2">
      <c r="A152" s="11">
        <v>29</v>
      </c>
      <c r="B152" s="36" t="s">
        <v>41</v>
      </c>
      <c r="C152" s="17"/>
      <c r="D152" s="17">
        <f>(D19-C19)/(SUM(D$10:D$32)-SUM(C$10:C$32))</f>
        <v>-1.6132029474843254E-2</v>
      </c>
      <c r="E152" s="17">
        <f>(E19-D19)/(SUM(E$10:E$32)-SUM(D$10:D$32))</f>
        <v>2.3695981369844746E-2</v>
      </c>
      <c r="F152" s="17">
        <f>(F19-E19)/(SUM(F$10:F$32)-SUM(E$10:E$32))</f>
        <v>0.40256713150471068</v>
      </c>
      <c r="G152" s="17">
        <f>(G19-F19)/(SUM(G$10:G$32)-SUM(F$10:F$32))</f>
        <v>-1.3856864380236207E-2</v>
      </c>
      <c r="H152" s="17">
        <f>(H19-G19)/(SUM(H$10:H$32)-SUM(G$10:G$32))</f>
        <v>6.1054352932655379E-4</v>
      </c>
      <c r="I152" s="17">
        <f>(I19-H19)/(SUM(I$10:I$32)-SUM(H$10:H$32))</f>
        <v>1.1397097289356898E-3</v>
      </c>
      <c r="J152" s="17">
        <f>(J19-I19)/(SUM(J$10:J$32)-SUM(I$10:I$32))</f>
        <v>7.2531753141811747E-4</v>
      </c>
      <c r="K152" s="17">
        <f>(K19-J19)/(SUM(K$10:K$32)-SUM(J$10:J$32))</f>
        <v>1.3256562299276892E-3</v>
      </c>
      <c r="L152" s="17">
        <f>(L19-K19)/(SUM(L$10:L$32)-SUM(K$10:K$32))</f>
        <v>7.3040639897711107E-4</v>
      </c>
      <c r="M152" s="17">
        <f>(M19-L19)/(SUM(M$10:M$32)-SUM(L$10:L$32))</f>
        <v>6.3798764019150833E-4</v>
      </c>
      <c r="N152" s="17">
        <f>(N19-M19)/(SUM(N$10:N$32)-SUM(M$10:M$32))</f>
        <v>3.2204722374464118E-3</v>
      </c>
      <c r="O152" s="17">
        <f>(O19-N19)/(SUM(O$10:O$32)-SUM(N$10:N$32))</f>
        <v>5.3012262766439003E-4</v>
      </c>
      <c r="P152" s="17">
        <f>(P19-O19)/(SUM(P$10:P$32)-SUM(O$10:O$32))</f>
        <v>-2.4632485855345767E-5</v>
      </c>
    </row>
    <row r="153" spans="1:16" x14ac:dyDescent="0.2">
      <c r="A153" s="11">
        <v>36</v>
      </c>
      <c r="B153" s="38" t="s">
        <v>42</v>
      </c>
      <c r="C153" s="17"/>
      <c r="D153" s="17">
        <f>(D20-C20)/(SUM(D$10:D$32)-SUM(C$10:C$32))</f>
        <v>9.2615424644821257E-3</v>
      </c>
      <c r="E153" s="17">
        <f>(E20-D20)/(SUM(E$10:E$32)-SUM(D$10:D$32))</f>
        <v>6.1081123812392703E-2</v>
      </c>
      <c r="F153" s="17">
        <f>(F20-E20)/(SUM(F$10:F$32)-SUM(E$10:E$32))</f>
        <v>8.4798929160732506E-2</v>
      </c>
      <c r="G153" s="17">
        <f>(G20-F20)/(SUM(G$10:G$32)-SUM(F$10:F$32))</f>
        <v>1.8978532694976204E-2</v>
      </c>
      <c r="H153" s="17">
        <f>(H20-G20)/(SUM(H$10:H$32)-SUM(G$10:G$32))</f>
        <v>4.126948778721197E-3</v>
      </c>
      <c r="I153" s="17">
        <f>(I20-H20)/(SUM(I$10:I$32)-SUM(H$10:H$32))</f>
        <v>7.1804275238013932E-4</v>
      </c>
      <c r="J153" s="17">
        <f>(J20-I20)/(SUM(J$10:J$32)-SUM(I$10:I$32))</f>
        <v>5.7778989326330056E-3</v>
      </c>
      <c r="K153" s="17">
        <f>(K20-J20)/(SUM(K$10:K$32)-SUM(J$10:J$32))</f>
        <v>1.3915167207836218E-2</v>
      </c>
      <c r="L153" s="17">
        <f>(L20-K20)/(SUM(L$10:L$32)-SUM(K$10:K$32))</f>
        <v>1.8253755516700387E-2</v>
      </c>
      <c r="M153" s="17">
        <f>(M20-L20)/(SUM(M$10:M$32)-SUM(L$10:L$32))</f>
        <v>9.2762002781371627E-3</v>
      </c>
      <c r="N153" s="17">
        <f>(N20-M20)/(SUM(N$10:N$32)-SUM(M$10:M$32))</f>
        <v>0.16889706223878209</v>
      </c>
      <c r="O153" s="17">
        <f>(O20-N20)/(SUM(O$10:O$32)-SUM(N$10:N$32))</f>
        <v>4.7206972079436721E-3</v>
      </c>
      <c r="P153" s="17">
        <f>(P20-O20)/(SUM(P$10:P$32)-SUM(O$10:O$32))</f>
        <v>1.8705458629658174E-2</v>
      </c>
    </row>
    <row r="154" spans="1:16" x14ac:dyDescent="0.2">
      <c r="A154" s="11">
        <v>40</v>
      </c>
      <c r="B154" s="36" t="s">
        <v>43</v>
      </c>
      <c r="C154" s="17"/>
      <c r="D154" s="17">
        <f>(D21-C21)/(SUM(D$10:D$32)-SUM(C$10:C$32))</f>
        <v>1.1915573190828168E-2</v>
      </c>
      <c r="E154" s="17">
        <f>(E21-D21)/(SUM(E$10:E$32)-SUM(D$10:D$32))</f>
        <v>2.7642155482503592E-3</v>
      </c>
      <c r="F154" s="17">
        <f>(F21-E21)/(SUM(F$10:F$32)-SUM(E$10:E$32))</f>
        <v>-0.41483395995808503</v>
      </c>
      <c r="G154" s="17">
        <f>(G21-F21)/(SUM(G$10:G$32)-SUM(F$10:F$32))</f>
        <v>-1.3482297263425118E-2</v>
      </c>
      <c r="H154" s="17">
        <f>(H21-G21)/(SUM(H$10:H$32)-SUM(G$10:G$32))</f>
        <v>2.1621855444862375E-2</v>
      </c>
      <c r="I154" s="17">
        <f>(I21-H21)/(SUM(I$10:I$32)-SUM(H$10:H$32))</f>
        <v>5.0109755091677775E-2</v>
      </c>
      <c r="J154" s="17">
        <f>(J21-I21)/(SUM(J$10:J$32)-SUM(I$10:I$32))</f>
        <v>1.5161512281935444E-2</v>
      </c>
      <c r="K154" s="17">
        <f>(K21-J21)/(SUM(K$10:K$32)-SUM(J$10:J$32))</f>
        <v>3.6751019125453817E-2</v>
      </c>
      <c r="L154" s="17">
        <f>(L21-K21)/(SUM(L$10:L$32)-SUM(K$10:K$32))</f>
        <v>2.4559302541547041E-2</v>
      </c>
      <c r="M154" s="17">
        <f>(M21-L21)/(SUM(M$10:M$32)-SUM(L$10:L$32))</f>
        <v>-2.2709060981345622E-2</v>
      </c>
      <c r="N154" s="17">
        <f>(N21-M21)/(SUM(N$10:N$32)-SUM(M$10:M$32))</f>
        <v>5.7983411718052352E-2</v>
      </c>
      <c r="O154" s="17">
        <f>(O21-N21)/(SUM(O$10:O$32)-SUM(N$10:N$32))</f>
        <v>8.2180599886012735E-3</v>
      </c>
      <c r="P154" s="17">
        <f>(P21-O21)/(SUM(P$10:P$32)-SUM(O$10:O$32))</f>
        <v>1.3976943764915908E-4</v>
      </c>
    </row>
    <row r="155" spans="1:16" x14ac:dyDescent="0.2">
      <c r="A155" s="11">
        <v>45</v>
      </c>
      <c r="B155" s="38" t="s">
        <v>44</v>
      </c>
      <c r="C155" s="17"/>
      <c r="D155" s="17">
        <f>(D22-C22)/(SUM(D$10:D$32)-SUM(C$10:C$32))</f>
        <v>0.38069443368946632</v>
      </c>
      <c r="E155" s="17">
        <f>(E22-D22)/(SUM(E$10:E$32)-SUM(D$10:D$32))</f>
        <v>0.7187906589418499</v>
      </c>
      <c r="F155" s="17">
        <f>(F22-E22)/(SUM(F$10:F$32)-SUM(E$10:E$32))</f>
        <v>-1.5627485281976878</v>
      </c>
      <c r="G155" s="17">
        <f>(G22-F22)/(SUM(G$10:G$32)-SUM(F$10:F$32))</f>
        <v>0.24099451368011707</v>
      </c>
      <c r="H155" s="17">
        <f>(H22-G22)/(SUM(H$10:H$32)-SUM(G$10:G$32))</f>
        <v>9.9484497843374084E-2</v>
      </c>
      <c r="I155" s="17">
        <f>(I22-H22)/(SUM(I$10:I$32)-SUM(H$10:H$32))</f>
        <v>-8.7696987880217389E-2</v>
      </c>
      <c r="J155" s="17">
        <f>(J22-I22)/(SUM(J$10:J$32)-SUM(I$10:I$32))</f>
        <v>8.6929277998132215E-2</v>
      </c>
      <c r="K155" s="17">
        <f>(K22-J22)/(SUM(K$10:K$32)-SUM(J$10:J$32))</f>
        <v>0.41436391138068229</v>
      </c>
      <c r="L155" s="17">
        <f>(L22-K22)/(SUM(L$10:L$32)-SUM(K$10:K$32))</f>
        <v>0.15158675340426001</v>
      </c>
      <c r="M155" s="17">
        <f>(M22-L22)/(SUM(M$10:M$32)-SUM(L$10:L$32))</f>
        <v>0.15485382248535801</v>
      </c>
      <c r="N155" s="17">
        <f>(N22-M22)/(SUM(N$10:N$32)-SUM(M$10:M$32))</f>
        <v>0.85537334884282124</v>
      </c>
      <c r="O155" s="17">
        <f>(O22-N22)/(SUM(O$10:O$32)-SUM(N$10:N$32))</f>
        <v>0.19615571079583455</v>
      </c>
      <c r="P155" s="17">
        <f>(P22-O22)/(SUM(P$10:P$32)-SUM(O$10:O$32))</f>
        <v>0.11845585687635156</v>
      </c>
    </row>
    <row r="156" spans="1:16" x14ac:dyDescent="0.2">
      <c r="A156" s="11">
        <v>50</v>
      </c>
      <c r="B156" s="36" t="s">
        <v>45</v>
      </c>
      <c r="C156" s="17"/>
      <c r="D156" s="17">
        <f>(D23-C23)/(SUM(D$10:D$32)-SUM(C$10:C$32))</f>
        <v>5.2904858539313357E-2</v>
      </c>
      <c r="E156" s="17">
        <f>(E23-D23)/(SUM(E$10:E$32)-SUM(D$10:D$32))</f>
        <v>-0.14617957629687137</v>
      </c>
      <c r="F156" s="17">
        <f>(F23-E23)/(SUM(F$10:F$32)-SUM(E$10:E$32))</f>
        <v>0.76976145564875065</v>
      </c>
      <c r="G156" s="17">
        <f>(G23-F23)/(SUM(G$10:G$32)-SUM(F$10:F$32))</f>
        <v>0.11276395002847148</v>
      </c>
      <c r="H156" s="17">
        <f>(H23-G23)/(SUM(H$10:H$32)-SUM(G$10:G$32))</f>
        <v>0.13854899234694684</v>
      </c>
      <c r="I156" s="17">
        <f>(I23-H23)/(SUM(I$10:I$32)-SUM(H$10:H$32))</f>
        <v>-0.19046869178500758</v>
      </c>
      <c r="J156" s="17">
        <f>(J23-I23)/(SUM(J$10:J$32)-SUM(I$10:I$32))</f>
        <v>0.11444417705896438</v>
      </c>
      <c r="K156" s="17">
        <f>(K23-J23)/(SUM(K$10:K$32)-SUM(J$10:J$32))</f>
        <v>7.8154710560596641E-2</v>
      </c>
      <c r="L156" s="17">
        <f>(L23-K23)/(SUM(L$10:L$32)-SUM(K$10:K$32))</f>
        <v>0.10406164232281542</v>
      </c>
      <c r="M156" s="17">
        <f>(M23-L23)/(SUM(M$10:M$32)-SUM(L$10:L$32))</f>
        <v>-1.7452609491582834E-2</v>
      </c>
      <c r="N156" s="17">
        <f>(N23-M23)/(SUM(N$10:N$32)-SUM(M$10:M$32))</f>
        <v>0.31311769957742475</v>
      </c>
      <c r="O156" s="17">
        <f>(O23-N23)/(SUM(O$10:O$32)-SUM(N$10:N$32))</f>
        <v>4.8031970196976123E-2</v>
      </c>
      <c r="P156" s="17">
        <f>(P23-O23)/(SUM(P$10:P$32)-SUM(O$10:O$32))</f>
        <v>3.5358081459993473E-2</v>
      </c>
    </row>
    <row r="157" spans="1:16" x14ac:dyDescent="0.2">
      <c r="A157" s="11">
        <v>55</v>
      </c>
      <c r="B157" s="38" t="s">
        <v>46</v>
      </c>
      <c r="C157" s="17"/>
      <c r="D157" s="17">
        <f>(D24-C24)/(SUM(D$10:D$32)-SUM(C$10:C$32))</f>
        <v>4.6359868887391235E-2</v>
      </c>
      <c r="E157" s="17">
        <f>(E24-D24)/(SUM(E$10:E$32)-SUM(D$10:D$32))</f>
        <v>0.25652299307488469</v>
      </c>
      <c r="F157" s="17">
        <f>(F24-E24)/(SUM(F$10:F$32)-SUM(E$10:E$32))</f>
        <v>0.78013563182260559</v>
      </c>
      <c r="G157" s="17">
        <f>(G24-F24)/(SUM(G$10:G$32)-SUM(F$10:F$32))</f>
        <v>6.0225962168998795E-2</v>
      </c>
      <c r="H157" s="17">
        <f>(H24-G24)/(SUM(H$10:H$32)-SUM(G$10:G$32))</f>
        <v>0.11874015500895123</v>
      </c>
      <c r="I157" s="17">
        <f>(I24-H24)/(SUM(I$10:I$32)-SUM(H$10:H$32))</f>
        <v>-9.1109589370135576E-3</v>
      </c>
      <c r="J157" s="17">
        <f>(J24-I24)/(SUM(J$10:J$32)-SUM(I$10:I$32))</f>
        <v>0.13911316825311215</v>
      </c>
      <c r="K157" s="17">
        <f>(K24-J24)/(SUM(K$10:K$32)-SUM(J$10:J$32))</f>
        <v>2.4210391252207423E-2</v>
      </c>
      <c r="L157" s="17">
        <f>(L24-K24)/(SUM(L$10:L$32)-SUM(K$10:K$32))</f>
        <v>0.14934277760281858</v>
      </c>
      <c r="M157" s="17">
        <f>(M24-L24)/(SUM(M$10:M$32)-SUM(L$10:L$32))</f>
        <v>-7.2860742039742729E-2</v>
      </c>
      <c r="N157" s="17">
        <f>(N24-M24)/(SUM(N$10:N$32)-SUM(M$10:M$32))</f>
        <v>-1.299144914775048</v>
      </c>
      <c r="O157" s="17">
        <f>(O24-N24)/(SUM(O$10:O$32)-SUM(N$10:N$32))</f>
        <v>5.4253919363510046E-2</v>
      </c>
      <c r="P157" s="17">
        <f>(P24-O24)/(SUM(P$10:P$32)-SUM(O$10:O$32))</f>
        <v>0.1361018490460954</v>
      </c>
    </row>
    <row r="158" spans="1:16" x14ac:dyDescent="0.2">
      <c r="A158" s="11">
        <v>60</v>
      </c>
      <c r="B158" s="38" t="s">
        <v>47</v>
      </c>
      <c r="C158" s="17"/>
      <c r="D158" s="17">
        <f>(D25-C25)/(SUM(D$10:D$32)-SUM(C$10:C$32))</f>
        <v>9.3120098980383537E-2</v>
      </c>
      <c r="E158" s="17">
        <f>(E25-D25)/(SUM(E$10:E$32)-SUM(D$10:D$32))</f>
        <v>0.41942526818232623</v>
      </c>
      <c r="F158" s="17">
        <f>(F25-E25)/(SUM(F$10:F$32)-SUM(E$10:E$32))</f>
        <v>-2.0010470837497385</v>
      </c>
      <c r="G158" s="17">
        <f>(G25-F25)/(SUM(G$10:G$32)-SUM(F$10:F$32))</f>
        <v>0.28379359512101526</v>
      </c>
      <c r="H158" s="17">
        <f>(H25-G25)/(SUM(H$10:H$32)-SUM(G$10:G$32))</f>
        <v>7.0855727638036187E-2</v>
      </c>
      <c r="I158" s="17">
        <f>(I25-H25)/(SUM(I$10:I$32)-SUM(H$10:H$32))</f>
        <v>-5.372693151627516E-2</v>
      </c>
      <c r="J158" s="17">
        <f>(J25-I25)/(SUM(J$10:J$32)-SUM(I$10:I$32))</f>
        <v>2.3625885564923794E-2</v>
      </c>
      <c r="K158" s="17">
        <f>(K25-J25)/(SUM(K$10:K$32)-SUM(J$10:J$32))</f>
        <v>-9.597950619193972E-2</v>
      </c>
      <c r="L158" s="17">
        <f>(L25-K25)/(SUM(L$10:L$32)-SUM(K$10:K$32))</f>
        <v>-4.570344371587947E-2</v>
      </c>
      <c r="M158" s="17">
        <f>(M25-L25)/(SUM(M$10:M$32)-SUM(L$10:L$32))</f>
        <v>0.33714483989016408</v>
      </c>
      <c r="N158" s="17">
        <f>(N25-M25)/(SUM(N$10:N$32)-SUM(M$10:M$32))</f>
        <v>-0.30052760674400725</v>
      </c>
      <c r="O158" s="17">
        <f>(O25-N25)/(SUM(O$10:O$32)-SUM(N$10:N$32))</f>
        <v>6.3603220379529951E-2</v>
      </c>
      <c r="P158" s="17">
        <f>(P25-O25)/(SUM(P$10:P$32)-SUM(O$10:O$32))</f>
        <v>5.4465405305849139E-2</v>
      </c>
    </row>
    <row r="159" spans="1:16" x14ac:dyDescent="0.2">
      <c r="A159" s="11">
        <v>64</v>
      </c>
      <c r="B159" s="38" t="s">
        <v>48</v>
      </c>
      <c r="C159" s="17"/>
      <c r="D159" s="17">
        <f>(D26-C26)/(SUM(D$10:D$32)-SUM(C$10:C$32))</f>
        <v>6.3065856973713294E-2</v>
      </c>
      <c r="E159" s="17">
        <f>(E26-D26)/(SUM(E$10:E$32)-SUM(D$10:D$32))</f>
        <v>-0.11996830585494606</v>
      </c>
      <c r="F159" s="17">
        <f>(F26-E26)/(SUM(F$10:F$32)-SUM(E$10:E$32))</f>
        <v>-1.3088360916903312</v>
      </c>
      <c r="G159" s="17">
        <f>(G26-F26)/(SUM(G$10:G$32)-SUM(F$10:F$32))</f>
        <v>0.10283551294134399</v>
      </c>
      <c r="H159" s="17">
        <f>(H26-G26)/(SUM(H$10:H$32)-SUM(G$10:G$32))</f>
        <v>-9.3204768386581274E-2</v>
      </c>
      <c r="I159" s="17">
        <f>(I26-H26)/(SUM(I$10:I$32)-SUM(H$10:H$32))</f>
        <v>0.25604570976472846</v>
      </c>
      <c r="J159" s="17">
        <f>(J26-I26)/(SUM(J$10:J$32)-SUM(I$10:I$32))</f>
        <v>1.1549929431528506E-2</v>
      </c>
      <c r="K159" s="17">
        <f>(K26-J26)/(SUM(K$10:K$32)-SUM(J$10:J$32))</f>
        <v>3.6339991866722487E-2</v>
      </c>
      <c r="L159" s="17">
        <f>(L26-K26)/(SUM(L$10:L$32)-SUM(K$10:K$32))</f>
        <v>8.9124064361288224E-2</v>
      </c>
      <c r="M159" s="17">
        <f>(M26-L26)/(SUM(M$10:M$32)-SUM(L$10:L$32))</f>
        <v>2.7368005860668749E-2</v>
      </c>
      <c r="N159" s="17">
        <f>(N26-M26)/(SUM(N$10:N$32)-SUM(M$10:M$32))</f>
        <v>0.45681269772305638</v>
      </c>
      <c r="O159" s="17">
        <f>(O26-N26)/(SUM(O$10:O$32)-SUM(N$10:N$32))</f>
        <v>6.5205224978881149E-2</v>
      </c>
      <c r="P159" s="17">
        <f>(P26-O26)/(SUM(P$10:P$32)-SUM(O$10:O$32))</f>
        <v>-8.2433007619510806E-2</v>
      </c>
    </row>
    <row r="160" spans="1:16" x14ac:dyDescent="0.2">
      <c r="A160" s="11">
        <v>65</v>
      </c>
      <c r="B160" s="36" t="s">
        <v>49</v>
      </c>
      <c r="C160" s="17"/>
      <c r="D160" s="17">
        <f>(D27-C27)/(SUM(D$10:D$32)-SUM(C$10:C$32))</f>
        <v>-2.3523900441530472E-2</v>
      </c>
      <c r="E160" s="17">
        <f>(E27-D27)/(SUM(E$10:E$32)-SUM(D$10:D$32))</f>
        <v>-9.8230454982109416E-2</v>
      </c>
      <c r="F160" s="17">
        <f>(F27-E27)/(SUM(F$10:F$32)-SUM(E$10:E$32))</f>
        <v>0.44773708473142337</v>
      </c>
      <c r="G160" s="17">
        <f>(G27-F27)/(SUM(G$10:G$32)-SUM(F$10:F$32))</f>
        <v>0.13444471144880138</v>
      </c>
      <c r="H160" s="17">
        <f>(H27-G27)/(SUM(H$10:H$32)-SUM(G$10:G$32))</f>
        <v>4.0176059747859781E-2</v>
      </c>
      <c r="I160" s="17">
        <f>(I27-H27)/(SUM(I$10:I$32)-SUM(H$10:H$32))</f>
        <v>6.2178292279187738E-2</v>
      </c>
      <c r="J160" s="17">
        <f>(J27-I27)/(SUM(J$10:J$32)-SUM(I$10:I$32))</f>
        <v>0.11172598040657686</v>
      </c>
      <c r="K160" s="17">
        <f>(K27-J27)/(SUM(K$10:K$32)-SUM(J$10:J$32))</f>
        <v>0.21533598835823578</v>
      </c>
      <c r="L160" s="17">
        <f>(L27-K27)/(SUM(L$10:L$32)-SUM(K$10:K$32))</f>
        <v>6.1641201611505957E-2</v>
      </c>
      <c r="M160" s="17">
        <f>(M27-L27)/(SUM(M$10:M$32)-SUM(L$10:L$32))</f>
        <v>0.10877002786256178</v>
      </c>
      <c r="N160" s="17">
        <f>(N27-M27)/(SUM(N$10:N$32)-SUM(M$10:M$32))</f>
        <v>4.8298002355266698E-2</v>
      </c>
      <c r="O160" s="17">
        <f>(O27-N27)/(SUM(O$10:O$32)-SUM(N$10:N$32))</f>
        <v>7.3283930719649212E-2</v>
      </c>
      <c r="P160" s="17">
        <f>(P27-O27)/(SUM(P$10:P$32)-SUM(O$10:O$32))</f>
        <v>5.4487069153674052E-2</v>
      </c>
    </row>
    <row r="161" spans="1:16" x14ac:dyDescent="0.2">
      <c r="A161" s="11">
        <v>71</v>
      </c>
      <c r="B161" s="38" t="s">
        <v>50</v>
      </c>
      <c r="C161" s="17"/>
      <c r="D161" s="17">
        <f>(D28-C28)/(SUM(D$10:D$32)-SUM(C$10:C$32))</f>
        <v>8.0176208693651566E-2</v>
      </c>
      <c r="E161" s="17">
        <f>(E28-D28)/(SUM(E$10:E$32)-SUM(D$10:D$32))</f>
        <v>0.15418696668419093</v>
      </c>
      <c r="F161" s="17">
        <f>(F28-E28)/(SUM(F$10:F$32)-SUM(E$10:E$32))</f>
        <v>-1.2416016128733325</v>
      </c>
      <c r="G161" s="17">
        <f>(G28-F28)/(SUM(G$10:G$32)-SUM(F$10:F$32))</f>
        <v>4.3982088108159643E-2</v>
      </c>
      <c r="H161" s="17">
        <f>(H28-G28)/(SUM(H$10:H$32)-SUM(G$10:G$32))</f>
        <v>7.6694894030942901E-2</v>
      </c>
      <c r="I161" s="17">
        <f>(I28-H28)/(SUM(I$10:I$32)-SUM(H$10:H$32))</f>
        <v>0.25140535353740451</v>
      </c>
      <c r="J161" s="17">
        <f>(J28-I28)/(SUM(J$10:J$32)-SUM(I$10:I$32))</f>
        <v>4.4352792718161026E-2</v>
      </c>
      <c r="K161" s="17">
        <f>(K28-J28)/(SUM(K$10:K$32)-SUM(J$10:J$32))</f>
        <v>0.1170088938131944</v>
      </c>
      <c r="L161" s="17">
        <f>(L28-K28)/(SUM(L$10:L$32)-SUM(K$10:K$32))</f>
        <v>0.2143343509825659</v>
      </c>
      <c r="M161" s="17">
        <f>(M28-L28)/(SUM(M$10:M$32)-SUM(L$10:L$32))</f>
        <v>5.8962834337868461E-2</v>
      </c>
      <c r="N161" s="17">
        <f>(N28-M28)/(SUM(N$10:N$32)-SUM(M$10:M$32))</f>
        <v>-3.4115793078891614E-2</v>
      </c>
      <c r="O161" s="17">
        <f>(O28-N28)/(SUM(O$10:O$32)-SUM(N$10:N$32))</f>
        <v>4.473587525670529E-2</v>
      </c>
      <c r="P161" s="17">
        <f>(P28-O28)/(SUM(P$10:P$32)-SUM(O$10:O$32))</f>
        <v>7.8258427827437069E-2</v>
      </c>
    </row>
    <row r="162" spans="1:16" x14ac:dyDescent="0.2">
      <c r="A162" s="11">
        <v>75</v>
      </c>
      <c r="B162" s="36" t="s">
        <v>51</v>
      </c>
      <c r="C162" s="17"/>
      <c r="D162" s="17">
        <f>(D29-C29)/(SUM(D$10:D$32)-SUM(C$10:C$32))</f>
        <v>0.13562848742612407</v>
      </c>
      <c r="E162" s="17">
        <f>(E29-D29)/(SUM(E$10:E$32)-SUM(D$10:D$32))</f>
        <v>0.10340320041500654</v>
      </c>
      <c r="F162" s="17">
        <f>(F29-E29)/(SUM(F$10:F$32)-SUM(E$10:E$32))</f>
        <v>1.3914397120405244</v>
      </c>
      <c r="G162" s="17">
        <f>(G29-F29)/(SUM(G$10:G$32)-SUM(F$10:F$32))</f>
        <v>-0.1932862902087199</v>
      </c>
      <c r="H162" s="17">
        <f>(H29-G29)/(SUM(H$10:H$32)-SUM(G$10:G$32))</f>
        <v>-4.5353104670474945E-2</v>
      </c>
      <c r="I162" s="17">
        <f>(I29-H29)/(SUM(I$10:I$32)-SUM(H$10:H$32))</f>
        <v>-6.4734833728940844E-2</v>
      </c>
      <c r="J162" s="17">
        <f>(J29-I29)/(SUM(J$10:J$32)-SUM(I$10:I$32))</f>
        <v>2.3650472877455371E-2</v>
      </c>
      <c r="K162" s="17">
        <f>(K29-J29)/(SUM(K$10:K$32)-SUM(J$10:J$32))</f>
        <v>-6.4887271391963861E-2</v>
      </c>
      <c r="L162" s="17">
        <f>(L29-K29)/(SUM(L$10:L$32)-SUM(K$10:K$32))</f>
        <v>-1.9461196395941568E-2</v>
      </c>
      <c r="M162" s="17">
        <f>(M29-L29)/(SUM(M$10:M$32)-SUM(L$10:L$32))</f>
        <v>3.2806328715471039E-2</v>
      </c>
      <c r="N162" s="17">
        <f>(N29-M29)/(SUM(N$10:N$32)-SUM(M$10:M$32))</f>
        <v>-0.16403594219385692</v>
      </c>
      <c r="O162" s="17">
        <f>(O29-N29)/(SUM(O$10:O$32)-SUM(N$10:N$32))</f>
        <v>8.3528113668141207E-3</v>
      </c>
      <c r="P162" s="17">
        <f>(P29-O29)/(SUM(P$10:P$32)-SUM(O$10:O$32))</f>
        <v>1.9274039157509179E-2</v>
      </c>
    </row>
    <row r="163" spans="1:16" x14ac:dyDescent="0.2">
      <c r="A163" s="11">
        <v>80</v>
      </c>
      <c r="B163" s="38" t="s">
        <v>52</v>
      </c>
      <c r="C163" s="17"/>
      <c r="D163" s="17">
        <f>(D30-C30)/(SUM(D$10:D$32)-SUM(C$10:C$32))</f>
        <v>-6.7961263180230616E-2</v>
      </c>
      <c r="E163" s="17">
        <f>(E30-D30)/(SUM(E$10:E$32)-SUM(D$10:D$32))</f>
        <v>5.7567463783892568E-2</v>
      </c>
      <c r="F163" s="17">
        <f>(F30-E30)/(SUM(F$10:F$32)-SUM(E$10:E$32))</f>
        <v>0.12257289309104075</v>
      </c>
      <c r="G163" s="17">
        <f>(G30-F30)/(SUM(G$10:G$32)-SUM(F$10:F$32))</f>
        <v>-0.27984983350266807</v>
      </c>
      <c r="H163" s="17">
        <f>(H30-G30)/(SUM(H$10:H$32)-SUM(G$10:G$32))</f>
        <v>6.7118305541145964E-2</v>
      </c>
      <c r="I163" s="17">
        <f>(I30-H30)/(SUM(I$10:I$32)-SUM(H$10:H$32))</f>
        <v>-0.10453730090469333</v>
      </c>
      <c r="J163" s="17">
        <f>(J30-I30)/(SUM(J$10:J$32)-SUM(I$10:I$32))</f>
        <v>-3.5791219879312039E-2</v>
      </c>
      <c r="K163" s="17">
        <f>(K30-J30)/(SUM(K$10:K$32)-SUM(J$10:J$32))</f>
        <v>-1.3550182727196646E-2</v>
      </c>
      <c r="L163" s="17">
        <f>(L30-K30)/(SUM(L$10:L$32)-SUM(K$10:K$32))</f>
        <v>-2.8767823236628191E-2</v>
      </c>
      <c r="M163" s="17">
        <f>(M30-L30)/(SUM(M$10:M$32)-SUM(L$10:L$32))</f>
        <v>4.3258178644571432E-2</v>
      </c>
      <c r="N163" s="17">
        <f>(N30-M30)/(SUM(N$10:N$32)-SUM(M$10:M$32))</f>
        <v>0.33313288966158561</v>
      </c>
      <c r="O163" s="17">
        <f>(O30-N30)/(SUM(O$10:O$32)-SUM(N$10:N$32))</f>
        <v>6.7067346968943398E-3</v>
      </c>
      <c r="P163" s="17">
        <f>(P30-O30)/(SUM(P$10:P$32)-SUM(O$10:O$32))</f>
        <v>3.0651801196630503E-2</v>
      </c>
    </row>
    <row r="164" spans="1:16" x14ac:dyDescent="0.2">
      <c r="A164" s="11">
        <v>85</v>
      </c>
      <c r="B164" s="38" t="s">
        <v>53</v>
      </c>
      <c r="C164" s="17"/>
      <c r="D164" s="17">
        <f>(D31-C31)/(SUM(D$10:D$32)-SUM(C$10:C$32))</f>
        <v>-1.725824929113599E-4</v>
      </c>
      <c r="E164" s="17">
        <f>(E31-D31)/(SUM(E$10:E$32)-SUM(D$10:D$32))</f>
        <v>2.415162662169066E-2</v>
      </c>
      <c r="F164" s="17">
        <f>(F31-E31)/(SUM(F$10:F$32)-SUM(E$10:E$32))</f>
        <v>0.20616448232582568</v>
      </c>
      <c r="G164" s="17">
        <f>(G31-F31)/(SUM(G$10:G$32)-SUM(F$10:F$32))</f>
        <v>1.4958356235824753E-2</v>
      </c>
      <c r="H164" s="17">
        <f>(H31-G31)/(SUM(H$10:H$32)-SUM(G$10:G$32))</f>
        <v>-3.7992948324583587E-3</v>
      </c>
      <c r="I164" s="17">
        <f>(I31-H31)/(SUM(I$10:I$32)-SUM(H$10:H$32))</f>
        <v>1.2004302224011476E-3</v>
      </c>
      <c r="J164" s="17">
        <f>(J31-I31)/(SUM(J$10:J$32)-SUM(I$10:I$32))</f>
        <v>-9.4278880919181453E-4</v>
      </c>
      <c r="K164" s="17">
        <f>(K31-J31)/(SUM(K$10:K$32)-SUM(J$10:J$32))</f>
        <v>-6.8177085615453419E-3</v>
      </c>
      <c r="L164" s="17">
        <f>(L31-K31)/(SUM(L$10:L$32)-SUM(K$10:K$32))</f>
        <v>1.0031116918420294E-2</v>
      </c>
      <c r="M164" s="17">
        <f>(M31-L31)/(SUM(M$10:M$32)-SUM(L$10:L$32))</f>
        <v>1.686229337806916E-2</v>
      </c>
      <c r="N164" s="17">
        <f>(N31-M31)/(SUM(N$10:N$32)-SUM(M$10:M$32))</f>
        <v>-1.9323154378803154E-2</v>
      </c>
      <c r="O164" s="17">
        <f>(O31-N31)/(SUM(O$10:O$32)-SUM(N$10:N$32))</f>
        <v>5.7083094509335604E-3</v>
      </c>
      <c r="P164" s="17">
        <f>(P31-O31)/(SUM(P$10:P$32)-SUM(O$10:O$32))</f>
        <v>-2.2049289519196456E-2</v>
      </c>
    </row>
    <row r="165" spans="1:16" x14ac:dyDescent="0.2">
      <c r="A165" s="11">
        <v>91</v>
      </c>
      <c r="B165" s="38" t="s">
        <v>54</v>
      </c>
      <c r="C165" s="17"/>
      <c r="D165" s="17">
        <f>(D32-C32)/(SUM(D$10:D$32)-SUM(C$10:C$32))</f>
        <v>-4.8615393778055358E-3</v>
      </c>
      <c r="E165" s="17">
        <f>(E32-D32)/(SUM(E$10:E$32)-SUM(D$10:D$32))</f>
        <v>-1.1918950589358579E-2</v>
      </c>
      <c r="F165" s="17">
        <f>(F32-E32)/(SUM(F$10:F$32)-SUM(E$10:E$32))</f>
        <v>0.62258090158692936</v>
      </c>
      <c r="G165" s="17">
        <f>(G32-F32)/(SUM(G$10:G$32)-SUM(F$10:F$32))</f>
        <v>-2.7296334186490055E-2</v>
      </c>
      <c r="H165" s="17">
        <f>(H32-G32)/(SUM(H$10:H$32)-SUM(G$10:G$32))</f>
        <v>1.0716137189036742E-2</v>
      </c>
      <c r="I165" s="17">
        <f>(I32-H32)/(SUM(I$10:I$32)-SUM(H$10:H$32))</f>
        <v>5.6551730434064196E-2</v>
      </c>
      <c r="J165" s="17">
        <f>(J32-I32)/(SUM(J$10:J$32)-SUM(I$10:I$32))</f>
        <v>1.3978685705609803E-2</v>
      </c>
      <c r="K165" s="17">
        <f>(K32-J32)/(SUM(K$10:K$32)-SUM(J$10:J$32))</f>
        <v>-6.5954118124967077E-3</v>
      </c>
      <c r="L165" s="17">
        <f>(L32-K32)/(SUM(L$10:L$32)-SUM(K$10:K$32))</f>
        <v>1.0935423520646931E-2</v>
      </c>
      <c r="M165" s="17">
        <f>(M32-L32)/(SUM(M$10:M$32)-SUM(L$10:L$32))</f>
        <v>4.7950028136867625E-3</v>
      </c>
      <c r="N165" s="17">
        <f>(N32-M32)/(SUM(N$10:N$32)-SUM(M$10:M$32))</f>
        <v>0.34949688755706071</v>
      </c>
      <c r="O165" s="17">
        <f>(O32-N32)/(SUM(O$10:O$32)-SUM(N$10:N$32))</f>
        <v>-4.1815247044091119E-2</v>
      </c>
      <c r="P165" s="17">
        <f>(P32-O32)/(SUM(P$10:P$32)-SUM(O$10:O$32))</f>
        <v>1.4615798969287429E-2</v>
      </c>
    </row>
    <row r="166" spans="1:16" ht="16" thickBot="1" x14ac:dyDescent="0.25">
      <c r="A166" s="8"/>
      <c r="B166" s="39" t="s">
        <v>59</v>
      </c>
      <c r="C166" s="32"/>
      <c r="D166" s="32">
        <f t="shared" ref="D166:L166" si="4">SUM(D143:D165)</f>
        <v>1.0000000000000013</v>
      </c>
      <c r="E166" s="32">
        <f t="shared" si="4"/>
        <v>1.0000000000000009</v>
      </c>
      <c r="F166" s="32">
        <f t="shared" si="4"/>
        <v>1.0000000000000624</v>
      </c>
      <c r="G166" s="32">
        <f t="shared" si="4"/>
        <v>1.0000000000000251</v>
      </c>
      <c r="H166" s="32">
        <f t="shared" si="4"/>
        <v>1.0000000000000007</v>
      </c>
      <c r="I166" s="32">
        <f t="shared" si="4"/>
        <v>1.0000000000000004</v>
      </c>
      <c r="J166" s="32">
        <f t="shared" si="4"/>
        <v>0.99999999999999711</v>
      </c>
      <c r="K166" s="32">
        <f t="shared" si="4"/>
        <v>0.99999999999998623</v>
      </c>
      <c r="L166" s="32">
        <f t="shared" si="4"/>
        <v>1.0000000000000029</v>
      </c>
      <c r="M166" s="32">
        <f t="shared" ref="M166:P166" si="5">SUM(M143:M165)</f>
        <v>1.0000000000000056</v>
      </c>
      <c r="N166" s="32">
        <f t="shared" si="5"/>
        <v>0.9999999999999889</v>
      </c>
      <c r="O166" s="32">
        <f t="shared" si="5"/>
        <v>1.0000000000000016</v>
      </c>
      <c r="P166" s="32">
        <f t="shared" si="5"/>
        <v>0.99999999999999989</v>
      </c>
    </row>
    <row r="167" spans="1:16" ht="16" thickTop="1" x14ac:dyDescent="0.2"/>
    <row r="170" spans="1:16" x14ac:dyDescent="0.2">
      <c r="B170" s="2" t="s">
        <v>29</v>
      </c>
    </row>
    <row r="173" spans="1:16" x14ac:dyDescent="0.2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6" thickBot="1" x14ac:dyDescent="0.25">
      <c r="C174" s="10">
        <v>2007</v>
      </c>
      <c r="D174" s="10">
        <v>2008</v>
      </c>
      <c r="E174" s="10">
        <v>2009</v>
      </c>
      <c r="F174" s="10">
        <v>2010</v>
      </c>
      <c r="G174" s="10">
        <v>2011</v>
      </c>
      <c r="H174" s="10">
        <v>2012</v>
      </c>
      <c r="I174" s="10">
        <v>2013</v>
      </c>
      <c r="J174" s="10" t="s">
        <v>24</v>
      </c>
      <c r="K174" s="10" t="s">
        <v>25</v>
      </c>
      <c r="L174" s="10" t="s">
        <v>26</v>
      </c>
      <c r="M174" s="10">
        <v>2017</v>
      </c>
      <c r="N174" s="10">
        <v>2018</v>
      </c>
      <c r="O174" s="10">
        <v>2019</v>
      </c>
      <c r="P174" s="10">
        <v>2020</v>
      </c>
    </row>
    <row r="175" spans="1:16" ht="16" thickTop="1" x14ac:dyDescent="0.2">
      <c r="A175" s="11">
        <v>1</v>
      </c>
      <c r="B175" s="33" t="s">
        <v>32</v>
      </c>
      <c r="C175" s="17"/>
      <c r="D175" s="17">
        <f>D43/D10-1</f>
        <v>7.2240144182367239E-2</v>
      </c>
      <c r="E175" s="17">
        <f>(E43/E10)/(D43/D10)-1</f>
        <v>0.10132839484996126</v>
      </c>
      <c r="F175" s="17">
        <f>(F43/F10)/(E43/E10)-1</f>
        <v>8.5157699695213473E-2</v>
      </c>
      <c r="G175" s="17">
        <f>(G43/G10)/(F43/F10)-1</f>
        <v>0.11604359000657416</v>
      </c>
      <c r="H175" s="17">
        <f>(H43/H10)/(G43/G10)-1</f>
        <v>-3.7045246363372808E-2</v>
      </c>
      <c r="I175" s="17">
        <f>(I43/I10)/(H43/H10)-1</f>
        <v>7.8140064815746424E-2</v>
      </c>
      <c r="J175" s="17">
        <f>(J43/J10)/(I43/I10)-1</f>
        <v>6.3824194032266801E-2</v>
      </c>
      <c r="K175" s="17">
        <f>(K43/K10)/(J43/J10)-1</f>
        <v>9.5143509595096099E-2</v>
      </c>
      <c r="L175" s="17">
        <f>(L43/L10)/(K43/K10)-1</f>
        <v>6.8681039213087658E-2</v>
      </c>
      <c r="M175" s="17">
        <f>(M43/M10)/(L43/L10)-1</f>
        <v>5.7480185165483144E-2</v>
      </c>
      <c r="N175" s="17">
        <f>(N43/N10)/(M43/M10)-1</f>
        <v>9.8635270972603273E-2</v>
      </c>
      <c r="O175" s="17">
        <f>(O43/O10)/(N43/N10)-1</f>
        <v>-1.4426334995347845E-2</v>
      </c>
      <c r="P175" s="17">
        <f>(P43/P10)/(O43/O10)-1</f>
        <v>3.9932832096385207E-2</v>
      </c>
    </row>
    <row r="176" spans="1:16" x14ac:dyDescent="0.2">
      <c r="A176" s="11">
        <v>3</v>
      </c>
      <c r="B176" s="36" t="s">
        <v>33</v>
      </c>
      <c r="C176" s="17"/>
      <c r="D176" s="17">
        <f>D44/D11-1</f>
        <v>0.11517138160287588</v>
      </c>
      <c r="E176" s="17">
        <f>(E44/E11)/(D44/D11)-1</f>
        <v>8.7387588713801367E-2</v>
      </c>
      <c r="F176" s="17">
        <f>(F44/F11)/(E44/E11)-1</f>
        <v>5.6961533260271091E-2</v>
      </c>
      <c r="G176" s="17">
        <f>(G44/G11)/(F44/F11)-1</f>
        <v>6.5134431849525498E-2</v>
      </c>
      <c r="H176" s="17">
        <f>(H44/H11)/(G44/G11)-1</f>
        <v>0.2045947769883858</v>
      </c>
      <c r="I176" s="17">
        <f>(I44/I11)/(H44/H11)-1</f>
        <v>4.6178501716242382E-2</v>
      </c>
      <c r="J176" s="17">
        <f>(J44/J11)/(I44/I11)-1</f>
        <v>4.8648633733581637E-2</v>
      </c>
      <c r="K176" s="17">
        <f>(K44/K11)/(J44/J11)-1</f>
        <v>0.1465068132229419</v>
      </c>
      <c r="L176" s="17">
        <f>(L44/L11)/(K44/K11)-1</f>
        <v>0.12752566600570292</v>
      </c>
      <c r="M176" s="17">
        <f>(M44/M11)/(L44/L11)-1</f>
        <v>1.6925241660167289E-2</v>
      </c>
      <c r="N176" s="17">
        <f>(N44/N11)/(M44/M11)-1</f>
        <v>7.743569834013786E-2</v>
      </c>
      <c r="O176" s="17">
        <f>(O44/O11)/(N44/N11)-1</f>
        <v>5.2642951945356176E-2</v>
      </c>
      <c r="P176" s="17">
        <f>(P44/P11)/(O44/O11)-1</f>
        <v>8.9338094323612838E-2</v>
      </c>
    </row>
    <row r="177" spans="1:16" x14ac:dyDescent="0.2">
      <c r="A177" s="11">
        <v>2</v>
      </c>
      <c r="B177" s="36" t="s">
        <v>34</v>
      </c>
      <c r="C177" s="17"/>
      <c r="D177" s="17">
        <f>D45/D12-1</f>
        <v>-1.4791116835366158E-2</v>
      </c>
      <c r="E177" s="17">
        <f>(E45/E12)/(D45/D12)-1</f>
        <v>0.10282118667822249</v>
      </c>
      <c r="F177" s="17">
        <f>(F45/F12)/(E45/E12)-1</f>
        <v>0.22471012225538578</v>
      </c>
      <c r="G177" s="17">
        <f>(G45/G12)/(F45/F12)-1</f>
        <v>3.8601541013756124E-2</v>
      </c>
      <c r="H177" s="17">
        <f>(H45/H12)/(G45/G12)-1</f>
        <v>7.9027869906516335E-2</v>
      </c>
      <c r="I177" s="17">
        <f>(I45/I12)/(H45/H12)-1</f>
        <v>0.13618912410855177</v>
      </c>
      <c r="J177" s="17">
        <f>(J45/J12)/(I45/I12)-1</f>
        <v>4.388190341444087E-2</v>
      </c>
      <c r="K177" s="17">
        <f>(K45/K12)/(J45/J12)-1</f>
        <v>7.416177095371701E-2</v>
      </c>
      <c r="L177" s="17">
        <f>(L45/L12)/(K45/K12)-1</f>
        <v>0.14502835034278494</v>
      </c>
      <c r="M177" s="17">
        <f>(M45/M12)/(L45/L12)-1</f>
        <v>0.19610075662040893</v>
      </c>
      <c r="N177" s="17">
        <f>(N45/N12)/(M45/M12)-1</f>
        <v>8.7447701565518177E-2</v>
      </c>
      <c r="O177" s="17">
        <f>(O45/O12)/(N45/N12)-1</f>
        <v>3.4902078454402519E-2</v>
      </c>
      <c r="P177" s="17">
        <f>(P45/P12)/(O45/O12)-1</f>
        <v>3.4814667041247249E-2</v>
      </c>
    </row>
    <row r="178" spans="1:16" x14ac:dyDescent="0.2">
      <c r="A178" s="11">
        <v>10</v>
      </c>
      <c r="B178" s="36" t="s">
        <v>35</v>
      </c>
      <c r="C178" s="17"/>
      <c r="D178" s="17">
        <f>D46/D13-1</f>
        <v>0.14556163076232931</v>
      </c>
      <c r="E178" s="17">
        <f>(E46/E13)/(D46/D13)-1</f>
        <v>-0.12047857860987088</v>
      </c>
      <c r="F178" s="17">
        <f>(F46/F13)/(E46/E13)-1</f>
        <v>0.17599012605791819</v>
      </c>
      <c r="G178" s="17">
        <f>(G46/G13)/(F46/F13)-1</f>
        <v>0.13253459934261014</v>
      </c>
      <c r="H178" s="17">
        <f>(H46/H13)/(G46/G13)-1</f>
        <v>-0.13237598483293123</v>
      </c>
      <c r="I178" s="17">
        <f>(I46/I13)/(H46/H13)-1</f>
        <v>-0.21401250705785346</v>
      </c>
      <c r="J178" s="47">
        <f>(J46/J13)/(I46/I13)-1</f>
        <v>0.20703533955753106</v>
      </c>
      <c r="K178" s="17">
        <f>(K46/K13)/(J46/J13)-1</f>
        <v>-0.16346122543349428</v>
      </c>
      <c r="L178" s="17">
        <f>(L46/L13)/(K46/K13)-1</f>
        <v>-0.21512851232439245</v>
      </c>
      <c r="M178" s="17">
        <f>(M46/M13)/(L46/L13)-1</f>
        <v>0.5009856048381045</v>
      </c>
      <c r="N178" s="17">
        <f>(N46/N13)/(M46/M13)-1</f>
        <v>0.52981035676737576</v>
      </c>
      <c r="O178" s="17">
        <f>(O46/O13)/(N46/N13)-1</f>
        <v>-9.4113017158987011E-2</v>
      </c>
      <c r="P178" s="17">
        <f>(P46/P13)/(O46/O13)-1</f>
        <v>7.1376401043904192E-2</v>
      </c>
    </row>
    <row r="179" spans="1:16" x14ac:dyDescent="0.2">
      <c r="A179" s="11">
        <v>15</v>
      </c>
      <c r="B179" s="36" t="s">
        <v>36</v>
      </c>
      <c r="C179" s="17"/>
      <c r="D179" s="17">
        <f>D47/D14-1</f>
        <v>0.15747609259998208</v>
      </c>
      <c r="E179" s="17">
        <f>(E47/E14)/(D47/D14)-1</f>
        <v>-1.5479367418935741E-4</v>
      </c>
      <c r="F179" s="17">
        <f>(F47/F14)/(E47/E14)-1</f>
        <v>6.6029611753640083E-2</v>
      </c>
      <c r="G179" s="17">
        <f>(G47/G14)/(F47/F14)-1</f>
        <v>0.12784916611583186</v>
      </c>
      <c r="H179" s="17">
        <f>(H47/H14)/(G47/G14)-1</f>
        <v>7.217479576984398E-2</v>
      </c>
      <c r="I179" s="17">
        <f>(I47/I14)/(H47/H14)-1</f>
        <v>0.19783283139329466</v>
      </c>
      <c r="J179" s="17">
        <f>(J47/J14)/(I47/I14)-1</f>
        <v>0.19008328434772714</v>
      </c>
      <c r="K179" s="17">
        <f>(K47/K14)/(J47/J14)-1</f>
        <v>-2.2419369046082882E-2</v>
      </c>
      <c r="L179" s="17">
        <f>(L47/L14)/(K47/K14)-1</f>
        <v>0.47121300607609418</v>
      </c>
      <c r="M179" s="17">
        <f>(M47/M14)/(L47/L14)-1</f>
        <v>-0.13705583909011931</v>
      </c>
      <c r="N179" s="17">
        <f>(N47/N14)/(M47/M14)-1</f>
        <v>0.10763164705222117</v>
      </c>
      <c r="O179" s="17">
        <f>(O47/O14)/(N47/N14)-1</f>
        <v>0.17558133718939284</v>
      </c>
      <c r="P179" s="17">
        <f>(P47/P14)/(O47/O14)-1</f>
        <v>7.6750505686957293E-2</v>
      </c>
    </row>
    <row r="180" spans="1:16" x14ac:dyDescent="0.2">
      <c r="A180" s="11">
        <v>17</v>
      </c>
      <c r="B180" s="37" t="s">
        <v>37</v>
      </c>
      <c r="C180" s="17"/>
      <c r="D180" s="17">
        <f>D48/D15-1</f>
        <v>0.13331396260704009</v>
      </c>
      <c r="E180" s="17">
        <f>(E48/E15)/(D48/D15)-1</f>
        <v>0.12848590086749478</v>
      </c>
      <c r="F180" s="17">
        <f>(F48/F15)/(E48/E15)-1</f>
        <v>0.30863516769092714</v>
      </c>
      <c r="G180" s="17">
        <f>(G48/G15)/(F48/F15)-1</f>
        <v>0.11338664367726858</v>
      </c>
      <c r="H180" s="17">
        <f>(H48/H15)/(G48/G15)-1</f>
        <v>5.4271325173375518E-2</v>
      </c>
      <c r="I180" s="17">
        <f>(I48/I15)/(H48/H15)-1</f>
        <v>-9.2119534626123101E-2</v>
      </c>
      <c r="J180" s="17">
        <f>(J48/J15)/(I48/I15)-1</f>
        <v>6.7061493034687336E-2</v>
      </c>
      <c r="K180" s="17">
        <f>(K48/K15)/(J48/J15)-1</f>
        <v>-1.7773009033167031E-2</v>
      </c>
      <c r="L180" s="17">
        <f>(L48/L15)/(K48/K15)-1</f>
        <v>0.20402387907355113</v>
      </c>
      <c r="M180" s="17">
        <f>(M48/M15)/(L48/L15)-1</f>
        <v>0.11859328293846438</v>
      </c>
      <c r="N180" s="17">
        <f>(N48/N15)/(M48/M15)-1</f>
        <v>8.4892489573574093E-2</v>
      </c>
      <c r="O180" s="17">
        <f>(O48/O15)/(N48/N15)-1</f>
        <v>0.1225971496426248</v>
      </c>
      <c r="P180" s="17">
        <f>(P48/P15)/(O48/O15)-1</f>
        <v>0.14237801151116858</v>
      </c>
    </row>
    <row r="181" spans="1:16" x14ac:dyDescent="0.2">
      <c r="A181" s="11">
        <v>20</v>
      </c>
      <c r="B181" s="38" t="s">
        <v>38</v>
      </c>
      <c r="C181" s="17"/>
      <c r="D181" s="17">
        <f>D49/D16-1</f>
        <v>8.3229795042746524E-2</v>
      </c>
      <c r="E181" s="17">
        <f>(E49/E16)/(D49/D16)-1</f>
        <v>0.11080431510262145</v>
      </c>
      <c r="F181" s="17">
        <f>(F49/F16)/(E49/E16)-1</f>
        <v>0.20459162933577657</v>
      </c>
      <c r="G181" s="17">
        <f>(G49/G16)/(F49/F16)-1</f>
        <v>6.9230108856908945E-2</v>
      </c>
      <c r="H181" s="17">
        <f>(H49/H16)/(G49/G16)-1</f>
        <v>4.8309573085918434E-3</v>
      </c>
      <c r="I181" s="17">
        <f>(I49/I16)/(H49/H16)-1</f>
        <v>6.8806783049837339E-3</v>
      </c>
      <c r="J181" s="17">
        <f>(J49/J16)/(I49/I16)-1</f>
        <v>6.3334312237266266E-2</v>
      </c>
      <c r="K181" s="17">
        <f>(K49/K16)/(J49/J16)-1</f>
        <v>0.10577795811782531</v>
      </c>
      <c r="L181" s="17">
        <f>(L49/L16)/(K49/K16)-1</f>
        <v>5.9227946939641507E-2</v>
      </c>
      <c r="M181" s="17">
        <f>(M49/M16)/(L49/L16)-1</f>
        <v>4.6863173736161778E-2</v>
      </c>
      <c r="N181" s="17">
        <f>(N49/N16)/(M49/M16)-1</f>
        <v>9.9487417415359269E-2</v>
      </c>
      <c r="O181" s="17">
        <f>(O49/O16)/(N49/N16)-1</f>
        <v>3.0322606062246793E-2</v>
      </c>
      <c r="P181" s="17">
        <f>(P49/P16)/(O49/O16)-1</f>
        <v>-4.0144068452368731E-2</v>
      </c>
    </row>
    <row r="182" spans="1:16" x14ac:dyDescent="0.2">
      <c r="A182" s="11">
        <v>26</v>
      </c>
      <c r="B182" s="36" t="s">
        <v>39</v>
      </c>
      <c r="C182" s="17"/>
      <c r="D182" s="17">
        <f>D50/D17-1</f>
        <v>0.13109158683789057</v>
      </c>
      <c r="E182" s="17">
        <f>(E50/E17)/(D50/D17)-1</f>
        <v>-3.2695724044063068E-2</v>
      </c>
      <c r="F182" s="17">
        <f>(F50/F17)/(E50/E17)-1</f>
        <v>1.4590273367791617E-2</v>
      </c>
      <c r="G182" s="17">
        <f>(G50/G17)/(F50/F17)-1</f>
        <v>-5.0214739563883337E-2</v>
      </c>
      <c r="H182" s="17">
        <f>(H50/H17)/(G50/G17)-1</f>
        <v>-1.2597426804492828E-2</v>
      </c>
      <c r="I182" s="17">
        <f>(I50/I17)/(H50/H17)-1</f>
        <v>1.9960026089791416E-2</v>
      </c>
      <c r="J182" s="17">
        <f>(J50/J17)/(I50/I17)-1</f>
        <v>2.6470062343818546E-2</v>
      </c>
      <c r="K182" s="17">
        <f>(K50/K17)/(J50/J17)-1</f>
        <v>-1.7476085469765423E-2</v>
      </c>
      <c r="L182" s="17">
        <f>(L50/L17)/(K50/K17)-1</f>
        <v>-4.9434809898122656E-2</v>
      </c>
      <c r="M182" s="17">
        <f>(M50/M17)/(L50/L17)-1</f>
        <v>2.5510490283642273E-3</v>
      </c>
      <c r="N182" s="17">
        <f>(N50/N17)/(M50/M17)-1</f>
        <v>6.1232531890342834E-2</v>
      </c>
      <c r="O182" s="17">
        <f>(O50/O17)/(N50/N17)-1</f>
        <v>2.5158688302858723E-2</v>
      </c>
      <c r="P182" s="17">
        <f>(P50/P17)/(O50/O17)-1</f>
        <v>9.270559240132159E-2</v>
      </c>
    </row>
    <row r="183" spans="1:16" x14ac:dyDescent="0.2">
      <c r="A183" s="11">
        <v>28</v>
      </c>
      <c r="B183" s="38" t="s">
        <v>40</v>
      </c>
      <c r="C183" s="17"/>
      <c r="D183" s="17">
        <f>D51/D18-1</f>
        <v>0.12292018596309284</v>
      </c>
      <c r="E183" s="17">
        <f>(E51/E18)/(D51/D18)-1</f>
        <v>5.4896484406214086E-2</v>
      </c>
      <c r="F183" s="17">
        <f>(F51/F18)/(E51/E18)-1</f>
        <v>4.5899268006313054E-2</v>
      </c>
      <c r="G183" s="17">
        <f>(G51/G18)/(F51/F18)-1</f>
        <v>-6.3001957754896809E-3</v>
      </c>
      <c r="H183" s="17">
        <f>(H51/H18)/(G51/G18)-1</f>
        <v>7.5794969880651042E-2</v>
      </c>
      <c r="I183" s="17">
        <f>(I51/I18)/(H51/H18)-1</f>
        <v>3.4110904307737666E-2</v>
      </c>
      <c r="J183" s="47">
        <f>(J51/J18)/(I51/I18)-1</f>
        <v>6.1136928534815116E-2</v>
      </c>
      <c r="K183" s="17">
        <f>(K51/K18)/(J51/J18)-1</f>
        <v>0.13494277532115873</v>
      </c>
      <c r="L183" s="17">
        <f>(L51/L18)/(K51/K18)-1</f>
        <v>-8.2190899707157428E-4</v>
      </c>
      <c r="M183" s="17">
        <f>(M51/M18)/(L51/L18)-1</f>
        <v>7.1447376592987721E-2</v>
      </c>
      <c r="N183" s="17">
        <f>(N51/N18)/(M51/M18)-1</f>
        <v>6.571351546769999E-2</v>
      </c>
      <c r="O183" s="17">
        <f>(O51/O18)/(N51/N18)-1</f>
        <v>6.4390923254784349E-2</v>
      </c>
      <c r="P183" s="17">
        <f>(P51/P18)/(O51/O18)-1</f>
        <v>0.1004444888881415</v>
      </c>
    </row>
    <row r="184" spans="1:16" x14ac:dyDescent="0.2">
      <c r="A184" s="11">
        <v>29</v>
      </c>
      <c r="B184" s="36" t="s">
        <v>41</v>
      </c>
      <c r="C184" s="17"/>
      <c r="D184" s="17">
        <f>D52/D19-1</f>
        <v>3.3027818593847291E-2</v>
      </c>
      <c r="E184" s="17">
        <f>(E52/E19)/(D52/D19)-1</f>
        <v>2.4839009886184815E-2</v>
      </c>
      <c r="F184" s="17">
        <f>(F52/F19)/(E52/E19)-1</f>
        <v>8.1424730188080607E-2</v>
      </c>
      <c r="G184" s="17">
        <f>(G52/G19)/(F52/F19)-1</f>
        <v>-2.2013850893274456E-2</v>
      </c>
      <c r="H184" s="17">
        <f>(H52/H19)/(G52/G19)-1</f>
        <v>9.0061945586342507E-2</v>
      </c>
      <c r="I184" s="17">
        <f>(I52/I19)/(H52/H19)-1</f>
        <v>3.0448527456739205E-2</v>
      </c>
      <c r="J184" s="17">
        <f>(J52/J19)/(I52/I19)-1</f>
        <v>5.8662463106091467E-2</v>
      </c>
      <c r="K184" s="17">
        <f>(K52/K19)/(J52/J19)-1</f>
        <v>-5.2919889080353277E-2</v>
      </c>
      <c r="L184" s="17">
        <f>(L52/L19)/(K52/K19)-1</f>
        <v>0.11042161182104415</v>
      </c>
      <c r="M184" s="17">
        <f>(M52/M19)/(L52/L19)-1</f>
        <v>0.24485869135512317</v>
      </c>
      <c r="N184" s="17">
        <f>(N52/N19)/(M52/M19)-1</f>
        <v>4.6215846341281841E-2</v>
      </c>
      <c r="O184" s="17">
        <f>(O52/O19)/(N52/N19)-1</f>
        <v>-2.4769856387779621E-3</v>
      </c>
      <c r="P184" s="17">
        <f>(P52/P19)/(O52/O19)-1</f>
        <v>3.0040658547646482E-2</v>
      </c>
    </row>
    <row r="185" spans="1:16" x14ac:dyDescent="0.2">
      <c r="A185" s="11">
        <v>36</v>
      </c>
      <c r="B185" s="38" t="s">
        <v>42</v>
      </c>
      <c r="C185" s="17"/>
      <c r="D185" s="17">
        <f>D53/D20-1</f>
        <v>0.22413202184635139</v>
      </c>
      <c r="E185" s="17">
        <f>(E53/E20)/(D53/D20)-1</f>
        <v>0.24953350017480647</v>
      </c>
      <c r="F185" s="17">
        <f>(F53/F20)/(E53/E20)-1</f>
        <v>7.302693423852058E-2</v>
      </c>
      <c r="G185" s="17">
        <f>(G53/G20)/(F53/F20)-1</f>
        <v>5.9603629718808948E-2</v>
      </c>
      <c r="H185" s="17">
        <f>(H53/H20)/(G53/G20)-1</f>
        <v>4.3596363944904626E-2</v>
      </c>
      <c r="I185" s="17">
        <f>(I53/I20)/(H53/H20)-1</f>
        <v>3.3161466005927176E-2</v>
      </c>
      <c r="J185" s="17">
        <f>(J53/J20)/(I53/I20)-1</f>
        <v>3.5083416079744634E-2</v>
      </c>
      <c r="K185" s="17">
        <f>(K53/K20)/(J53/J20)-1</f>
        <v>-6.6700412057335567E-3</v>
      </c>
      <c r="L185" s="17">
        <f>(L53/L20)/(K53/K20)-1</f>
        <v>3.7668588738031028E-2</v>
      </c>
      <c r="M185" s="17">
        <f>(M53/M20)/(L53/L20)-1</f>
        <v>7.1670694592357309E-2</v>
      </c>
      <c r="N185" s="17">
        <f>(N53/N20)/(M53/M20)-1</f>
        <v>4.134612884829858E-2</v>
      </c>
      <c r="O185" s="17">
        <f>(O53/O20)/(N53/N20)-1</f>
        <v>0.23828157301120667</v>
      </c>
      <c r="P185" s="17">
        <f>(P53/P20)/(O53/O20)-1</f>
        <v>1.6150092199829214E-3</v>
      </c>
    </row>
    <row r="186" spans="1:16" x14ac:dyDescent="0.2">
      <c r="A186" s="11">
        <v>40</v>
      </c>
      <c r="B186" s="36" t="s">
        <v>43</v>
      </c>
      <c r="C186" s="17"/>
      <c r="D186" s="17">
        <f>D54/D21-1</f>
        <v>0.12946843744066494</v>
      </c>
      <c r="E186" s="17">
        <f>(E54/E21)/(D54/D21)-1</f>
        <v>6.892659432412751E-2</v>
      </c>
      <c r="F186" s="17">
        <f>(F54/F21)/(E54/E21)-1</f>
        <v>0.15280925237424925</v>
      </c>
      <c r="G186" s="17">
        <f>(G54/G21)/(F54/F21)-1</f>
        <v>-2.420128807377675E-2</v>
      </c>
      <c r="H186" s="17">
        <f>(H54/H21)/(G54/G21)-1</f>
        <v>1.0215872538766435E-2</v>
      </c>
      <c r="I186" s="17">
        <f>(I54/I21)/(H54/H21)-1</f>
        <v>-0.15563929501804596</v>
      </c>
      <c r="J186" s="17">
        <f>(J54/J21)/(I54/I21)-1</f>
        <v>-8.2202577068840044E-2</v>
      </c>
      <c r="K186" s="17">
        <f>(K54/K21)/(J54/J21)-1</f>
        <v>0.26549108275642497</v>
      </c>
      <c r="L186" s="17">
        <f>(L54/L21)/(K54/K21)-1</f>
        <v>4.3935982994989242E-2</v>
      </c>
      <c r="M186" s="17">
        <f>(M54/M21)/(L54/L21)-1</f>
        <v>0.14236012949748944</v>
      </c>
      <c r="N186" s="17">
        <f>(N54/N21)/(M54/M21)-1</f>
        <v>-5.3620688688694407E-2</v>
      </c>
      <c r="O186" s="17">
        <f>(O54/O21)/(N54/N21)-1</f>
        <v>6.685158353366627E-2</v>
      </c>
      <c r="P186" s="17">
        <f>(P54/P21)/(O54/O21)-1</f>
        <v>1.8554233485513549E-2</v>
      </c>
    </row>
    <row r="187" spans="1:16" x14ac:dyDescent="0.2">
      <c r="A187" s="11">
        <v>45</v>
      </c>
      <c r="B187" s="38" t="s">
        <v>44</v>
      </c>
      <c r="C187" s="17"/>
      <c r="D187" s="17">
        <f>D55/D22-1</f>
        <v>-7.5882347416157403E-3</v>
      </c>
      <c r="E187" s="17">
        <f>(E55/E22)/(D55/D22)-1</f>
        <v>8.9669371937229236E-2</v>
      </c>
      <c r="F187" s="17">
        <f>(F55/F22)/(E55/E22)-1</f>
        <v>-7.4659747916963393E-2</v>
      </c>
      <c r="G187" s="17">
        <f>(G55/G22)/(F55/F22)-1</f>
        <v>0.11935879540299177</v>
      </c>
      <c r="H187" s="17">
        <f>(H55/H22)/(G55/G22)-1</f>
        <v>-7.5750305003586038E-2</v>
      </c>
      <c r="I187" s="17">
        <f>(I55/I22)/(H55/H22)-1</f>
        <v>-8.343192523736942E-3</v>
      </c>
      <c r="J187" s="17">
        <f>(J55/J22)/(I55/I22)-1</f>
        <v>0.12705769584841486</v>
      </c>
      <c r="K187" s="17">
        <f>(K55/K22)/(J55/J22)-1</f>
        <v>0.1060997022636907</v>
      </c>
      <c r="L187" s="17">
        <f>(L55/L22)/(K55/K22)-1</f>
        <v>1.5674693118830296E-2</v>
      </c>
      <c r="M187" s="17">
        <f>(M55/M22)/(L55/L22)-1</f>
        <v>0.11552865550873914</v>
      </c>
      <c r="N187" s="17">
        <f>(N55/N22)/(M55/M22)-1</f>
        <v>5.3700157973342044E-2</v>
      </c>
      <c r="O187" s="17">
        <f>(O55/O22)/(N55/N22)-1</f>
        <v>0.11628392734922732</v>
      </c>
      <c r="P187" s="17">
        <f>(P55/P22)/(O55/O22)-1</f>
        <v>-2.1438618422200406E-3</v>
      </c>
    </row>
    <row r="188" spans="1:16" x14ac:dyDescent="0.2">
      <c r="A188" s="11">
        <v>50</v>
      </c>
      <c r="B188" s="36" t="s">
        <v>45</v>
      </c>
      <c r="C188" s="17"/>
      <c r="D188" s="17">
        <f>D56/D23-1</f>
        <v>8.8343028279512348E-2</v>
      </c>
      <c r="E188" s="17">
        <f>(E56/E23)/(D56/D23)-1</f>
        <v>5.6462199457637752E-2</v>
      </c>
      <c r="F188" s="17">
        <f>(F56/F23)/(E56/E23)-1</f>
        <v>0.12014431278378401</v>
      </c>
      <c r="G188" s="17">
        <f>(G56/G23)/(F56/F23)-1</f>
        <v>9.4204464322459547E-2</v>
      </c>
      <c r="H188" s="17">
        <f>(H56/H23)/(G56/G23)-1</f>
        <v>8.1407644697735648E-2</v>
      </c>
      <c r="I188" s="17">
        <f>(I56/I23)/(H56/H23)-1</f>
        <v>3.3113729513014833E-2</v>
      </c>
      <c r="J188" s="17">
        <f>(J56/J23)/(I56/I23)-1</f>
        <v>-2.8259491924678914E-2</v>
      </c>
      <c r="K188" s="17">
        <f>(K56/K23)/(J56/J23)-1</f>
        <v>0.1307526622491737</v>
      </c>
      <c r="L188" s="17">
        <f>(L56/L23)/(K56/K23)-1</f>
        <v>0.11556993476821664</v>
      </c>
      <c r="M188" s="17">
        <f>(M56/M23)/(L56/L23)-1</f>
        <v>-6.9997199848407798E-2</v>
      </c>
      <c r="N188" s="17">
        <f>(N56/N23)/(M56/M23)-1</f>
        <v>8.5473721643634315E-2</v>
      </c>
      <c r="O188" s="17">
        <f>(O56/O23)/(N56/N23)-1</f>
        <v>8.4209421765116144E-2</v>
      </c>
      <c r="P188" s="17">
        <f>(P56/P23)/(O56/O23)-1</f>
        <v>9.378746470534538E-2</v>
      </c>
    </row>
    <row r="189" spans="1:16" x14ac:dyDescent="0.2">
      <c r="A189" s="11">
        <v>55</v>
      </c>
      <c r="B189" s="38" t="s">
        <v>46</v>
      </c>
      <c r="C189" s="17"/>
      <c r="D189" s="17">
        <f>D57/D24-1</f>
        <v>0.25804780177286335</v>
      </c>
      <c r="E189" s="17">
        <f>(E57/E24)/(D57/D24)-1</f>
        <v>4.8916184376942118E-2</v>
      </c>
      <c r="F189" s="17">
        <f>(F57/F24)/(E57/E24)-1</f>
        <v>0.19364350895320648</v>
      </c>
      <c r="G189" s="17">
        <f>(G57/G24)/(F57/F24)-1</f>
        <v>0.13820046110961526</v>
      </c>
      <c r="H189" s="17">
        <f>(H57/H24)/(G57/G24)-1</f>
        <v>0.13959043229010515</v>
      </c>
      <c r="I189" s="17">
        <f>(I57/I24)/(H57/H24)-1</f>
        <v>0.10408870884945354</v>
      </c>
      <c r="J189" s="17">
        <f>(J57/J24)/(I57/I24)-1</f>
        <v>0.17965620484497657</v>
      </c>
      <c r="K189" s="17">
        <f>(K57/K24)/(J57/J24)-1</f>
        <v>6.6799962832581716E-2</v>
      </c>
      <c r="L189" s="17">
        <f>(L57/L24)/(K57/K24)-1</f>
        <v>0.15166339087643665</v>
      </c>
      <c r="M189" s="17">
        <f>(M57/M24)/(L57/L24)-1</f>
        <v>0.27461129920621508</v>
      </c>
      <c r="N189" s="17">
        <f>(N57/N24)/(M57/M24)-1</f>
        <v>9.5281838468705304E-2</v>
      </c>
      <c r="O189" s="17">
        <f>(O57/O24)/(N57/N24)-1</f>
        <v>4.385623441903741E-2</v>
      </c>
      <c r="P189" s="17">
        <f>(P57/P24)/(O57/O24)-1</f>
        <v>-0.11829390468163326</v>
      </c>
    </row>
    <row r="190" spans="1:16" x14ac:dyDescent="0.2">
      <c r="A190" s="11">
        <v>60</v>
      </c>
      <c r="B190" s="38" t="s">
        <v>47</v>
      </c>
      <c r="C190" s="17"/>
      <c r="D190" s="17">
        <f>D58/D25-1</f>
        <v>8.4055334350540134E-2</v>
      </c>
      <c r="E190" s="17">
        <f>(E58/E25)/(D58/D25)-1</f>
        <v>1.8111826691530331E-2</v>
      </c>
      <c r="F190" s="17">
        <f>(F58/F25)/(E58/E25)-1</f>
        <v>0.15471041204270519</v>
      </c>
      <c r="G190" s="17">
        <f>(G58/G25)/(F58/F25)-1</f>
        <v>1.6048395034482743E-2</v>
      </c>
      <c r="H190" s="17">
        <f>(H58/H25)/(G58/G25)-1</f>
        <v>3.217438917673654E-2</v>
      </c>
      <c r="I190" s="17">
        <f>(I58/I25)/(H58/H25)-1</f>
        <v>2.4925533946121625E-2</v>
      </c>
      <c r="J190" s="17">
        <f>(J58/J25)/(I58/I25)-1</f>
        <v>6.501302511763174E-2</v>
      </c>
      <c r="K190" s="17">
        <f>(K58/K25)/(J58/J25)-1</f>
        <v>8.099099542749677E-2</v>
      </c>
      <c r="L190" s="17">
        <f>(L58/L25)/(K58/K25)-1</f>
        <v>5.0275861794878862E-2</v>
      </c>
      <c r="M190" s="17">
        <f>(M58/M25)/(L58/L25)-1</f>
        <v>0.1017815868829608</v>
      </c>
      <c r="N190" s="17">
        <f>(N58/N25)/(M58/M25)-1</f>
        <v>2.9684989414934693E-2</v>
      </c>
      <c r="O190" s="17">
        <f>(O58/O25)/(N58/N25)-1</f>
        <v>4.2043204213539909E-2</v>
      </c>
      <c r="P190" s="17">
        <f>(P58/P25)/(O58/O25)-1</f>
        <v>0.10673574968457467</v>
      </c>
    </row>
    <row r="191" spans="1:16" x14ac:dyDescent="0.2">
      <c r="A191" s="11">
        <v>64</v>
      </c>
      <c r="B191" s="38" t="s">
        <v>48</v>
      </c>
      <c r="C191" s="17"/>
      <c r="D191" s="17">
        <f>D59/D26-1</f>
        <v>2.5524481405482913E-2</v>
      </c>
      <c r="E191" s="17">
        <f>(E59/E26)/(D59/D26)-1</f>
        <v>3.4235233050184721E-2</v>
      </c>
      <c r="F191" s="17">
        <f>(F59/F26)/(E59/E26)-1</f>
        <v>-4.0536451371465776E-2</v>
      </c>
      <c r="G191" s="17">
        <f>(G59/G26)/(F59/F26)-1</f>
        <v>0.15348266918653897</v>
      </c>
      <c r="H191" s="17">
        <f>(H59/H26)/(G59/G26)-1</f>
        <v>1.5668963465862884E-2</v>
      </c>
      <c r="I191" s="17">
        <f>(I59/I26)/(H59/H26)-1</f>
        <v>0.12228703310075018</v>
      </c>
      <c r="J191" s="17">
        <f>(J59/J26)/(I59/I26)-1</f>
        <v>8.4666120447503213E-2</v>
      </c>
      <c r="K191" s="17">
        <f>(K59/K26)/(J59/J26)-1</f>
        <v>-4.0911263410959853E-3</v>
      </c>
      <c r="L191" s="17">
        <f>(L59/L26)/(K59/K26)-1</f>
        <v>-6.5420069171130635E-2</v>
      </c>
      <c r="M191" s="17">
        <f>(M59/M26)/(L59/L26)-1</f>
        <v>0.22517564349398822</v>
      </c>
      <c r="N191" s="17">
        <f>(N59/N26)/(M59/M26)-1</f>
        <v>-0.21104495407170654</v>
      </c>
      <c r="O191" s="17">
        <f>(O59/O26)/(N59/N26)-1</f>
        <v>4.4804681565317139E-2</v>
      </c>
      <c r="P191" s="17">
        <f>(P59/P26)/(O59/O26)-1</f>
        <v>4.3765182439983397E-2</v>
      </c>
    </row>
    <row r="192" spans="1:16" x14ac:dyDescent="0.2">
      <c r="A192" s="11">
        <v>65</v>
      </c>
      <c r="B192" s="36" t="s">
        <v>49</v>
      </c>
      <c r="C192" s="17"/>
      <c r="D192" s="17">
        <f>D60/D27-1</f>
        <v>0.57763479440339704</v>
      </c>
      <c r="E192" s="17">
        <f>(E60/E27)/(D60/D27)-1</f>
        <v>-2.9722413358050037E-2</v>
      </c>
      <c r="F192" s="17">
        <f>(F60/F27)/(E60/E27)-1</f>
        <v>6.8344215590633084E-2</v>
      </c>
      <c r="G192" s="17">
        <f>(G60/G27)/(F60/F27)-1</f>
        <v>0.15360680831268225</v>
      </c>
      <c r="H192" s="17">
        <f>(H60/H27)/(G60/G27)-1</f>
        <v>3.2429091115559583E-2</v>
      </c>
      <c r="I192" s="17">
        <f>(I60/I27)/(H60/H27)-1</f>
        <v>6.4772082696180178E-2</v>
      </c>
      <c r="J192" s="17">
        <f>(J60/J27)/(I60/I27)-1</f>
        <v>-1.8995044843869269E-2</v>
      </c>
      <c r="K192" s="17">
        <f>(K60/K27)/(J60/J27)-1</f>
        <v>-3.8583787202595476E-2</v>
      </c>
      <c r="L192" s="17">
        <f>(L60/L27)/(K60/K27)-1</f>
        <v>3.8858168576123786E-2</v>
      </c>
      <c r="M192" s="17">
        <f>(M60/M27)/(L60/L27)-1</f>
        <v>-0.10804529289884213</v>
      </c>
      <c r="N192" s="17">
        <f>(N60/N27)/(M60/M27)-1</f>
        <v>-1.5094891198654814E-3</v>
      </c>
      <c r="O192" s="17">
        <f>(O60/O27)/(N60/N27)-1</f>
        <v>-7.5613166125411913E-2</v>
      </c>
      <c r="P192" s="17">
        <f>(P60/P27)/(O60/O27)-1</f>
        <v>1.6703021110037852E-2</v>
      </c>
    </row>
    <row r="193" spans="1:16" x14ac:dyDescent="0.2">
      <c r="A193" s="11">
        <v>71</v>
      </c>
      <c r="B193" s="38" t="s">
        <v>50</v>
      </c>
      <c r="C193" s="17"/>
      <c r="D193" s="17">
        <f>D61/D28-1</f>
        <v>6.3948137153145845E-2</v>
      </c>
      <c r="E193" s="17">
        <f>(E61/E28)/(D61/D28)-1</f>
        <v>7.8740054100899792E-2</v>
      </c>
      <c r="F193" s="17">
        <f>(F61/F28)/(E61/E28)-1</f>
        <v>8.7954057156020671E-2</v>
      </c>
      <c r="G193" s="17">
        <f>(G61/G28)/(F61/F28)-1</f>
        <v>0.12554457118907925</v>
      </c>
      <c r="H193" s="17">
        <f>(H61/H28)/(G61/G28)-1</f>
        <v>7.9783056944658259E-2</v>
      </c>
      <c r="I193" s="17">
        <f>(I61/I28)/(H61/H28)-1</f>
        <v>0.14376570024985735</v>
      </c>
      <c r="J193" s="17">
        <f>(J61/J28)/(I61/I28)-1</f>
        <v>6.1650705074127288E-2</v>
      </c>
      <c r="K193" s="17">
        <f>(K61/K28)/(J61/J28)-1</f>
        <v>0.1385713555356991</v>
      </c>
      <c r="L193" s="17">
        <f>(L61/L28)/(K61/K28)-1</f>
        <v>6.2870136863499626E-2</v>
      </c>
      <c r="M193" s="17">
        <f>(M61/M28)/(L61/L28)-1</f>
        <v>3.890703613135349E-2</v>
      </c>
      <c r="N193" s="17">
        <f>(N61/N28)/(M61/M28)-1</f>
        <v>6.8484233072352074E-2</v>
      </c>
      <c r="O193" s="17">
        <f>(O61/O28)/(N61/N28)-1</f>
        <v>8.6364678510523651E-2</v>
      </c>
      <c r="P193" s="17">
        <f>(P61/P28)/(O61/O28)-1</f>
        <v>-4.2733919039052881E-2</v>
      </c>
    </row>
    <row r="194" spans="1:16" x14ac:dyDescent="0.2">
      <c r="A194" s="11">
        <v>75</v>
      </c>
      <c r="B194" s="36" t="s">
        <v>51</v>
      </c>
      <c r="C194" s="17"/>
      <c r="D194" s="17">
        <f>D62/D29-1</f>
        <v>6.5034627936158884E-2</v>
      </c>
      <c r="E194" s="17">
        <f>(E62/E29)/(D62/D29)-1</f>
        <v>3.2774908361479449E-2</v>
      </c>
      <c r="F194" s="17">
        <f>(F62/F29)/(E62/E29)-1</f>
        <v>0.29216618663826366</v>
      </c>
      <c r="G194" s="17">
        <f>(G62/G29)/(F62/F29)-1</f>
        <v>0.22546625210298199</v>
      </c>
      <c r="H194" s="17">
        <f>(H62/H29)/(G62/G29)-1</f>
        <v>0.1828894432309156</v>
      </c>
      <c r="I194" s="17">
        <f>(I62/I29)/(H62/H29)-1</f>
        <v>0.11812748292193387</v>
      </c>
      <c r="J194" s="17">
        <f>(J62/J29)/(I62/I29)-1</f>
        <v>8.8309175095580894E-2</v>
      </c>
      <c r="K194" s="17">
        <f>(K62/K29)/(J62/J29)-1</f>
        <v>5.8553389158742197E-2</v>
      </c>
      <c r="L194" s="17">
        <f>(L62/L29)/(K62/K29)-1</f>
        <v>0.11741462253462642</v>
      </c>
      <c r="M194" s="17">
        <f>(M62/M29)/(L62/L29)-1</f>
        <v>8.4202848212983294E-2</v>
      </c>
      <c r="N194" s="17">
        <f>(N62/N29)/(M62/M29)-1</f>
        <v>0.25260455359003364</v>
      </c>
      <c r="O194" s="17">
        <f>(O62/O29)/(N62/N29)-1</f>
        <v>0.24141959882867958</v>
      </c>
      <c r="P194" s="17">
        <f>(P62/P29)/(O62/O29)-1</f>
        <v>8.6338042584612529E-2</v>
      </c>
    </row>
    <row r="195" spans="1:16" x14ac:dyDescent="0.2">
      <c r="A195" s="11">
        <v>80</v>
      </c>
      <c r="B195" s="38" t="s">
        <v>52</v>
      </c>
      <c r="C195" s="17"/>
      <c r="D195" s="17">
        <f>D63/D30-1</f>
        <v>-0.10703076050890947</v>
      </c>
      <c r="E195" s="17">
        <f>(E63/E30)/(D63/D30)-1</f>
        <v>7.3714332502737179E-2</v>
      </c>
      <c r="F195" s="17">
        <f>(F63/F30)/(E63/E30)-1</f>
        <v>0.17010734714116582</v>
      </c>
      <c r="G195" s="17">
        <f>(G63/G30)/(F63/F30)-1</f>
        <v>0.17709658003657713</v>
      </c>
      <c r="H195" s="17">
        <f>(H63/H30)/(G63/G30)-1</f>
        <v>0.19681074960306089</v>
      </c>
      <c r="I195" s="17">
        <f>(I63/I30)/(H63/H30)-1</f>
        <v>0.13408095067312598</v>
      </c>
      <c r="J195" s="17">
        <f>(J63/J30)/(I63/I30)-1</f>
        <v>0.10318603834817264</v>
      </c>
      <c r="K195" s="17">
        <f>(K63/K30)/(J63/J30)-1</f>
        <v>8.4243579917900213E-2</v>
      </c>
      <c r="L195" s="17">
        <f>(L63/L30)/(K63/K30)-1</f>
        <v>0.17003523372972551</v>
      </c>
      <c r="M195" s="17">
        <f>(M63/M30)/(L63/L30)-1</f>
        <v>6.4968029718664777E-2</v>
      </c>
      <c r="N195" s="17">
        <f>(N63/N30)/(M63/M30)-1</f>
        <v>0.21818701274673646</v>
      </c>
      <c r="O195" s="17">
        <f>(O63/O30)/(N63/N30)-1</f>
        <v>0.12236318761988385</v>
      </c>
      <c r="P195" s="17">
        <f>(P63/P30)/(O63/O30)-1</f>
        <v>0.15178642465569525</v>
      </c>
    </row>
    <row r="196" spans="1:16" x14ac:dyDescent="0.2">
      <c r="A196" s="11">
        <v>85</v>
      </c>
      <c r="B196" s="38" t="s">
        <v>53</v>
      </c>
      <c r="C196" s="17"/>
      <c r="D196" s="17">
        <f>D64/D31-1</f>
        <v>-9.8373338467083737E-2</v>
      </c>
      <c r="E196" s="17">
        <f>(E64/E31)/(D64/D31)-1</f>
        <v>9.9155178428103952E-2</v>
      </c>
      <c r="F196" s="17">
        <f>(F64/F31)/(E64/E31)-1</f>
        <v>0.31848202347598753</v>
      </c>
      <c r="G196" s="17">
        <f>(G64/G31)/(F64/F31)-1</f>
        <v>0.18601640655576435</v>
      </c>
      <c r="H196" s="17">
        <f>(H64/H31)/(G64/G31)-1</f>
        <v>0.12067716490297697</v>
      </c>
      <c r="I196" s="17">
        <f>(I64/I31)/(H64/H31)-1</f>
        <v>6.0016831396612291E-2</v>
      </c>
      <c r="J196" s="17">
        <f>(J64/J31)/(I64/I31)-1</f>
        <v>6.5339278265518441E-2</v>
      </c>
      <c r="K196" s="17">
        <f>(K64/K31)/(J64/J31)-1</f>
        <v>5.5597726949974779E-2</v>
      </c>
      <c r="L196" s="17">
        <f>(L64/L31)/(K64/K31)-1</f>
        <v>0.10304453077196296</v>
      </c>
      <c r="M196" s="17">
        <f>(M64/M31)/(L64/L31)-1</f>
        <v>2.7866334298412898E-2</v>
      </c>
      <c r="N196" s="17">
        <f>(N64/N31)/(M64/M31)-1</f>
        <v>0.32698301447886657</v>
      </c>
      <c r="O196" s="17">
        <f>(O64/O31)/(N64/N31)-1</f>
        <v>4.4049954192165952E-2</v>
      </c>
      <c r="P196" s="17">
        <f>(P64/P31)/(O64/O31)-1</f>
        <v>-1.4921705817120268E-2</v>
      </c>
    </row>
    <row r="197" spans="1:16" x14ac:dyDescent="0.2">
      <c r="A197" s="11">
        <v>91</v>
      </c>
      <c r="B197" s="38" t="s">
        <v>54</v>
      </c>
      <c r="C197" s="17"/>
      <c r="D197" s="17">
        <f>D65/D32-1</f>
        <v>0.10858266736006961</v>
      </c>
      <c r="E197" s="17">
        <f>(E65/E32)/(D65/D32)-1</f>
        <v>6.5713647436178579E-3</v>
      </c>
      <c r="F197" s="17">
        <f>(F65/F32)/(E65/E32)-1</f>
        <v>0.23723485513342535</v>
      </c>
      <c r="G197" s="17">
        <f>(G65/G32)/(F65/F32)-1</f>
        <v>2.0839576796229053E-2</v>
      </c>
      <c r="H197" s="17">
        <f>(H65/H32)/(G65/G32)-1</f>
        <v>0.11230766489384281</v>
      </c>
      <c r="I197" s="17">
        <f>(I65/I32)/(H65/H32)-1</f>
        <v>0.10169768130941881</v>
      </c>
      <c r="J197" s="17">
        <f>(J65/J32)/(I65/I32)-1</f>
        <v>5.8138537219897923E-2</v>
      </c>
      <c r="K197" s="17">
        <f>(K65/K32)/(J65/J32)-1</f>
        <v>0.12372765211972814</v>
      </c>
      <c r="L197" s="17">
        <f>(L65/L32)/(K65/K32)-1</f>
        <v>5.641551373636311E-2</v>
      </c>
      <c r="M197" s="17">
        <f>(M65/M32)/(L65/L32)-1</f>
        <v>3.1104508737215042E-2</v>
      </c>
      <c r="N197" s="17">
        <f>(N65/N32)/(M65/M32)-1</f>
        <v>8.8282301388929785E-2</v>
      </c>
      <c r="O197" s="17">
        <f>(O65/O32)/(N65/N32)-1</f>
        <v>6.0143324793275443E-2</v>
      </c>
      <c r="P197" s="17">
        <f>(P65/P32)/(O65/O32)-1</f>
        <v>3.6429492861465684E-2</v>
      </c>
    </row>
    <row r="198" spans="1:16" ht="16" thickBot="1" x14ac:dyDescent="0.25">
      <c r="A198" s="8"/>
      <c r="B198" s="39" t="s">
        <v>59</v>
      </c>
      <c r="C198" s="32"/>
      <c r="D198" s="32">
        <f>D66/D33-1</f>
        <v>8.3975062924944055E-2</v>
      </c>
      <c r="E198" s="32">
        <f>(E66/E33)/(D66/D33)-1</f>
        <v>6.4944890966711188E-2</v>
      </c>
      <c r="F198" s="32">
        <f>(F66/F33)/(E66/E33)-1</f>
        <v>0.1055840810190265</v>
      </c>
      <c r="G198" s="32">
        <f>(G66/G33)/(F66/F33)-1</f>
        <v>0.10981909062481354</v>
      </c>
      <c r="H198" s="32">
        <f>(H66/H33)/(G66/G33)-1</f>
        <v>5.4811169075841049E-2</v>
      </c>
      <c r="I198" s="32">
        <f>(I66/I33)/(H66/H33)-1</f>
        <v>5.4161913550324625E-2</v>
      </c>
      <c r="J198" s="32">
        <f>(J66/J33)/(I66/I33)-1</f>
        <v>6.9091632818919502E-2</v>
      </c>
      <c r="K198" s="32">
        <f>(K66/K33)/(J66/J33)-1</f>
        <v>7.147037314631155E-2</v>
      </c>
      <c r="L198" s="32">
        <f>(L66/L33)/(K66/K33)-1</f>
        <v>9.3318461067650738E-2</v>
      </c>
      <c r="M198" s="32">
        <f>(M66/M33)/(L66/L33)-1</f>
        <v>4.8608371057280442E-2</v>
      </c>
      <c r="N198" s="32">
        <f>(N66/N33)/(M66/M33)-1</f>
        <v>8.9931975720608959E-2</v>
      </c>
      <c r="O198" s="32">
        <f>(O66/O33)/(N66/N33)-1</f>
        <v>6.5361072784791086E-2</v>
      </c>
      <c r="P198" s="32">
        <f>(P66/P33)/(O66/O33)-1</f>
        <v>4.9602908876143159E-2</v>
      </c>
    </row>
    <row r="199" spans="1:16" ht="16" thickTop="1" x14ac:dyDescent="0.2"/>
  </sheetData>
  <pageMargins left="0.45" right="0.45" top="0.5" bottom="0.5" header="0" footer="0"/>
  <pageSetup paperSize="9" scale="90" fitToHeight="4" orientation="landscape" horizontalDpi="0" verticalDpi="0"/>
  <rowBreaks count="4" manualBreakCount="4">
    <brk id="71" max="16383" man="1"/>
    <brk id="103" max="16383" man="1"/>
    <brk id="137" max="16383" man="1"/>
    <brk id="16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ERE</vt:lpstr>
      <vt:lpstr>Branche</vt:lpstr>
      <vt:lpstr>Branche!Zone_d_impression</vt:lpstr>
      <vt:lpstr>ERE!Zone_d_impression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Manitra</dc:creator>
  <cp:lastModifiedBy>Utilisateur Microsoft Office</cp:lastModifiedBy>
  <cp:lastPrinted>2021-09-09T19:51:35Z</cp:lastPrinted>
  <dcterms:created xsi:type="dcterms:W3CDTF">2021-09-09T09:52:04Z</dcterms:created>
  <dcterms:modified xsi:type="dcterms:W3CDTF">2021-09-09T20:35:38Z</dcterms:modified>
</cp:coreProperties>
</file>